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301 - Dešťová kanaliza..." sheetId="2" r:id="rId2"/>
    <sheet name="SO 302 - Rekonstrukce deš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301 - Dešťová kanaliza...'!$C$89:$K$652</definedName>
    <definedName name="_xlnm.Print_Area" localSheetId="1">'SO 301 - Dešťová kanaliza...'!$C$4:$J$39,'SO 301 - Dešťová kanaliza...'!$C$45:$J$71,'SO 301 - Dešťová kanaliza...'!$C$77:$K$652</definedName>
    <definedName name="_xlnm.Print_Titles" localSheetId="1">'SO 301 - Dešťová kanaliza...'!$89:$89</definedName>
    <definedName name="_xlnm._FilterDatabase" localSheetId="2" hidden="1">'SO 302 - Rekonstrukce deš...'!$C$90:$K$583</definedName>
    <definedName name="_xlnm.Print_Area" localSheetId="2">'SO 302 - Rekonstrukce deš...'!$C$4:$J$39,'SO 302 - Rekonstrukce deš...'!$C$45:$J$72,'SO 302 - Rekonstrukce deš...'!$C$78:$K$583</definedName>
    <definedName name="_xlnm.Print_Titles" localSheetId="2">'SO 302 - Rekonstrukce deš...'!$90:$90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582"/>
  <c r="BH582"/>
  <c r="BG582"/>
  <c r="BF582"/>
  <c r="T582"/>
  <c r="T581"/>
  <c r="R582"/>
  <c r="R581"/>
  <c r="P582"/>
  <c r="P581"/>
  <c r="BI578"/>
  <c r="BH578"/>
  <c r="BG578"/>
  <c r="BF578"/>
  <c r="T578"/>
  <c r="T577"/>
  <c r="T576"/>
  <c r="R578"/>
  <c r="R577"/>
  <c r="R576"/>
  <c r="P578"/>
  <c r="P577"/>
  <c r="P576"/>
  <c r="BI573"/>
  <c r="BH573"/>
  <c r="BG573"/>
  <c r="BF573"/>
  <c r="T573"/>
  <c r="T572"/>
  <c r="R573"/>
  <c r="R572"/>
  <c r="P573"/>
  <c r="P572"/>
  <c r="BI563"/>
  <c r="BH563"/>
  <c r="BG563"/>
  <c r="BF563"/>
  <c r="T563"/>
  <c r="R563"/>
  <c r="P563"/>
  <c r="BI558"/>
  <c r="BH558"/>
  <c r="BG558"/>
  <c r="BF558"/>
  <c r="T558"/>
  <c r="R558"/>
  <c r="P558"/>
  <c r="BI545"/>
  <c r="BH545"/>
  <c r="BG545"/>
  <c r="BF545"/>
  <c r="T545"/>
  <c r="R545"/>
  <c r="P545"/>
  <c r="BI533"/>
  <c r="BH533"/>
  <c r="BG533"/>
  <c r="BF533"/>
  <c r="T533"/>
  <c r="R533"/>
  <c r="P533"/>
  <c r="BI527"/>
  <c r="BH527"/>
  <c r="BG527"/>
  <c r="BF527"/>
  <c r="T527"/>
  <c r="T526"/>
  <c r="R527"/>
  <c r="R526"/>
  <c r="P527"/>
  <c r="P526"/>
  <c r="BI524"/>
  <c r="BH524"/>
  <c r="BG524"/>
  <c r="BF524"/>
  <c r="T524"/>
  <c r="R524"/>
  <c r="P524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06"/>
  <c r="BH506"/>
  <c r="BG506"/>
  <c r="BF506"/>
  <c r="T506"/>
  <c r="R506"/>
  <c r="P506"/>
  <c r="BI504"/>
  <c r="BH504"/>
  <c r="BG504"/>
  <c r="BF504"/>
  <c r="T504"/>
  <c r="R504"/>
  <c r="P504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2"/>
  <c r="BH482"/>
  <c r="BG482"/>
  <c r="BF482"/>
  <c r="T482"/>
  <c r="R482"/>
  <c r="P482"/>
  <c r="BI480"/>
  <c r="BH480"/>
  <c r="BG480"/>
  <c r="BF480"/>
  <c r="T480"/>
  <c r="R480"/>
  <c r="P480"/>
  <c r="BI475"/>
  <c r="BH475"/>
  <c r="BG475"/>
  <c r="BF475"/>
  <c r="T475"/>
  <c r="R475"/>
  <c r="P475"/>
  <c r="BI473"/>
  <c r="BH473"/>
  <c r="BG473"/>
  <c r="BF473"/>
  <c r="T473"/>
  <c r="R473"/>
  <c r="P473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5"/>
  <c r="BH335"/>
  <c r="BG335"/>
  <c r="BF335"/>
  <c r="T335"/>
  <c r="R335"/>
  <c r="P335"/>
  <c r="BI333"/>
  <c r="BH333"/>
  <c r="BG333"/>
  <c r="BF333"/>
  <c r="T333"/>
  <c r="R333"/>
  <c r="P333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2"/>
  <c r="BH312"/>
  <c r="BG312"/>
  <c r="BF312"/>
  <c r="T312"/>
  <c r="R312"/>
  <c r="P312"/>
  <c r="BI307"/>
  <c r="BH307"/>
  <c r="BG307"/>
  <c r="BF307"/>
  <c r="T307"/>
  <c r="R307"/>
  <c r="P307"/>
  <c r="BI301"/>
  <c r="BH301"/>
  <c r="BG301"/>
  <c r="BF301"/>
  <c r="T301"/>
  <c r="T300"/>
  <c r="R301"/>
  <c r="R300"/>
  <c r="P301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58"/>
  <c r="BH258"/>
  <c r="BG258"/>
  <c r="BF258"/>
  <c r="T258"/>
  <c r="R258"/>
  <c r="P258"/>
  <c r="BI253"/>
  <c r="BH253"/>
  <c r="BG253"/>
  <c r="BF253"/>
  <c r="T253"/>
  <c r="T252"/>
  <c r="R253"/>
  <c r="R252"/>
  <c r="P253"/>
  <c r="P252"/>
  <c r="BI241"/>
  <c r="BH241"/>
  <c r="BG241"/>
  <c r="BF241"/>
  <c r="T241"/>
  <c r="R241"/>
  <c r="P241"/>
  <c r="BI238"/>
  <c r="BH238"/>
  <c r="BG238"/>
  <c r="BF238"/>
  <c r="T238"/>
  <c r="R238"/>
  <c r="P238"/>
  <c r="BI221"/>
  <c r="BH221"/>
  <c r="BG221"/>
  <c r="BF221"/>
  <c r="T221"/>
  <c r="R221"/>
  <c r="P221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68"/>
  <c r="BH168"/>
  <c r="BG168"/>
  <c r="BF168"/>
  <c r="T168"/>
  <c r="R168"/>
  <c r="P168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38"/>
  <c r="BH138"/>
  <c r="BG138"/>
  <c r="BF138"/>
  <c r="T138"/>
  <c r="R138"/>
  <c r="P138"/>
  <c r="BI116"/>
  <c r="BH116"/>
  <c r="BG116"/>
  <c r="BF116"/>
  <c r="T116"/>
  <c r="R116"/>
  <c r="P116"/>
  <c r="BI102"/>
  <c r="BH102"/>
  <c r="BG102"/>
  <c r="BF102"/>
  <c r="T102"/>
  <c r="R102"/>
  <c r="P102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81"/>
  <c i="2" r="J37"/>
  <c r="J36"/>
  <c i="1" r="AY55"/>
  <c i="2" r="J35"/>
  <c i="1" r="AX55"/>
  <c i="2" r="BI651"/>
  <c r="BH651"/>
  <c r="BG651"/>
  <c r="BF651"/>
  <c r="T651"/>
  <c r="T650"/>
  <c r="R651"/>
  <c r="R650"/>
  <c r="P651"/>
  <c r="P650"/>
  <c r="BI647"/>
  <c r="BH647"/>
  <c r="BG647"/>
  <c r="BF647"/>
  <c r="T647"/>
  <c r="T646"/>
  <c r="T645"/>
  <c r="R647"/>
  <c r="R646"/>
  <c r="R645"/>
  <c r="P647"/>
  <c r="P646"/>
  <c r="P645"/>
  <c r="BI642"/>
  <c r="BH642"/>
  <c r="BG642"/>
  <c r="BF642"/>
  <c r="T642"/>
  <c r="T641"/>
  <c r="R642"/>
  <c r="R641"/>
  <c r="P642"/>
  <c r="P641"/>
  <c r="BI633"/>
  <c r="BH633"/>
  <c r="BG633"/>
  <c r="BF633"/>
  <c r="T633"/>
  <c r="R633"/>
  <c r="P633"/>
  <c r="BI624"/>
  <c r="BH624"/>
  <c r="BG624"/>
  <c r="BF624"/>
  <c r="T624"/>
  <c r="R624"/>
  <c r="P624"/>
  <c r="BI616"/>
  <c r="BH616"/>
  <c r="BG616"/>
  <c r="BF616"/>
  <c r="T616"/>
  <c r="R616"/>
  <c r="P616"/>
  <c r="BI614"/>
  <c r="BH614"/>
  <c r="BG614"/>
  <c r="BF614"/>
  <c r="T614"/>
  <c r="R614"/>
  <c r="P614"/>
  <c r="BI609"/>
  <c r="BH609"/>
  <c r="BG609"/>
  <c r="BF609"/>
  <c r="T609"/>
  <c r="R609"/>
  <c r="P609"/>
  <c r="BI607"/>
  <c r="BH607"/>
  <c r="BG607"/>
  <c r="BF607"/>
  <c r="T607"/>
  <c r="R607"/>
  <c r="P607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75"/>
  <c r="BH575"/>
  <c r="BG575"/>
  <c r="BF575"/>
  <c r="T575"/>
  <c r="R575"/>
  <c r="P575"/>
  <c r="BI573"/>
  <c r="BH573"/>
  <c r="BG573"/>
  <c r="BF573"/>
  <c r="T573"/>
  <c r="R573"/>
  <c r="P573"/>
  <c r="BI567"/>
  <c r="BH567"/>
  <c r="BG567"/>
  <c r="BF567"/>
  <c r="T567"/>
  <c r="R567"/>
  <c r="P567"/>
  <c r="BI562"/>
  <c r="BH562"/>
  <c r="BG562"/>
  <c r="BF562"/>
  <c r="T562"/>
  <c r="R562"/>
  <c r="P562"/>
  <c r="BI560"/>
  <c r="BH560"/>
  <c r="BG560"/>
  <c r="BF560"/>
  <c r="T560"/>
  <c r="R560"/>
  <c r="P560"/>
  <c r="BI555"/>
  <c r="BH555"/>
  <c r="BG555"/>
  <c r="BF555"/>
  <c r="T555"/>
  <c r="R555"/>
  <c r="P555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4"/>
  <c r="BH504"/>
  <c r="BG504"/>
  <c r="BF504"/>
  <c r="T504"/>
  <c r="R504"/>
  <c r="P504"/>
  <c r="BI499"/>
  <c r="BH499"/>
  <c r="BG499"/>
  <c r="BF499"/>
  <c r="T499"/>
  <c r="R499"/>
  <c r="P499"/>
  <c r="BI496"/>
  <c r="BH496"/>
  <c r="BG496"/>
  <c r="BF496"/>
  <c r="T496"/>
  <c r="R496"/>
  <c r="P496"/>
  <c r="BI488"/>
  <c r="BH488"/>
  <c r="BG488"/>
  <c r="BF488"/>
  <c r="T488"/>
  <c r="R488"/>
  <c r="P488"/>
  <c r="BI485"/>
  <c r="BH485"/>
  <c r="BG485"/>
  <c r="BF485"/>
  <c r="T485"/>
  <c r="R485"/>
  <c r="P485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5"/>
  <c r="BH465"/>
  <c r="BG465"/>
  <c r="BF465"/>
  <c r="T465"/>
  <c r="R465"/>
  <c r="P465"/>
  <c r="BI459"/>
  <c r="BH459"/>
  <c r="BG459"/>
  <c r="BF459"/>
  <c r="T459"/>
  <c r="R459"/>
  <c r="P459"/>
  <c r="BI450"/>
  <c r="BH450"/>
  <c r="BG450"/>
  <c r="BF450"/>
  <c r="T450"/>
  <c r="R450"/>
  <c r="P450"/>
  <c r="BI445"/>
  <c r="BH445"/>
  <c r="BG445"/>
  <c r="BF445"/>
  <c r="T445"/>
  <c r="R445"/>
  <c r="P445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15"/>
  <c r="BH415"/>
  <c r="BG415"/>
  <c r="BF415"/>
  <c r="T415"/>
  <c r="R415"/>
  <c r="P415"/>
  <c r="BI403"/>
  <c r="BH403"/>
  <c r="BG403"/>
  <c r="BF403"/>
  <c r="T403"/>
  <c r="R403"/>
  <c r="P403"/>
  <c r="BI394"/>
  <c r="BH394"/>
  <c r="BG394"/>
  <c r="BF394"/>
  <c r="T394"/>
  <c r="R394"/>
  <c r="P394"/>
  <c r="BI381"/>
  <c r="BH381"/>
  <c r="BG381"/>
  <c r="BF381"/>
  <c r="T381"/>
  <c r="T380"/>
  <c r="R381"/>
  <c r="R380"/>
  <c r="P381"/>
  <c r="P380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6"/>
  <c r="BH356"/>
  <c r="BG356"/>
  <c r="BF356"/>
  <c r="T356"/>
  <c r="R356"/>
  <c r="P356"/>
  <c r="BI346"/>
  <c r="BH346"/>
  <c r="BG346"/>
  <c r="BF346"/>
  <c r="T346"/>
  <c r="R346"/>
  <c r="P346"/>
  <c r="BI339"/>
  <c r="BH339"/>
  <c r="BG339"/>
  <c r="BF339"/>
  <c r="T339"/>
  <c r="R339"/>
  <c r="P339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288"/>
  <c r="BH288"/>
  <c r="BG288"/>
  <c r="BF288"/>
  <c r="T288"/>
  <c r="R288"/>
  <c r="P288"/>
  <c r="BI279"/>
  <c r="BH279"/>
  <c r="BG279"/>
  <c r="BF279"/>
  <c r="T279"/>
  <c r="R279"/>
  <c r="P279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3"/>
  <c r="BH173"/>
  <c r="BG173"/>
  <c r="BF173"/>
  <c r="T173"/>
  <c r="R173"/>
  <c r="P173"/>
  <c r="BI165"/>
  <c r="BH165"/>
  <c r="BG165"/>
  <c r="BF165"/>
  <c r="T165"/>
  <c r="R165"/>
  <c r="P165"/>
  <c r="BI145"/>
  <c r="BH145"/>
  <c r="BG145"/>
  <c r="BF145"/>
  <c r="T145"/>
  <c r="R145"/>
  <c r="P145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84"/>
  <c r="E7"/>
  <c r="E80"/>
  <c i="1" r="L50"/>
  <c r="AM50"/>
  <c r="AM49"/>
  <c r="L49"/>
  <c r="AM47"/>
  <c r="L47"/>
  <c r="L45"/>
  <c r="L44"/>
  <c i="2" r="J591"/>
  <c r="J555"/>
  <c r="BK542"/>
  <c r="BK515"/>
  <c r="J459"/>
  <c r="BK381"/>
  <c r="J316"/>
  <c r="J186"/>
  <c r="J125"/>
  <c r="J93"/>
  <c r="J642"/>
  <c r="BK591"/>
  <c r="BK544"/>
  <c r="J488"/>
  <c r="J477"/>
  <c r="J424"/>
  <c r="BK346"/>
  <c r="J224"/>
  <c r="J173"/>
  <c r="J560"/>
  <c r="BK535"/>
  <c r="BK519"/>
  <c r="BK510"/>
  <c r="J465"/>
  <c r="BK424"/>
  <c r="J371"/>
  <c r="J208"/>
  <c r="BK115"/>
  <c i="3" r="BK578"/>
  <c r="J558"/>
  <c r="J519"/>
  <c r="J499"/>
  <c r="J460"/>
  <c r="J434"/>
  <c r="J427"/>
  <c r="BK420"/>
  <c r="J402"/>
  <c r="J385"/>
  <c r="BK340"/>
  <c r="J324"/>
  <c r="BK285"/>
  <c r="BK253"/>
  <c r="J179"/>
  <c r="BK138"/>
  <c r="J578"/>
  <c r="BK558"/>
  <c r="BK519"/>
  <c r="BK499"/>
  <c r="J465"/>
  <c r="BK451"/>
  <c r="J437"/>
  <c r="BK399"/>
  <c r="BK392"/>
  <c r="BK380"/>
  <c r="J352"/>
  <c r="BK333"/>
  <c r="BK324"/>
  <c r="J253"/>
  <c r="BK221"/>
  <c r="BK168"/>
  <c r="BK116"/>
  <c i="2" r="BK587"/>
  <c r="BK560"/>
  <c r="J519"/>
  <c r="J445"/>
  <c r="J363"/>
  <c r="BK313"/>
  <c r="BK205"/>
  <c r="J145"/>
  <c r="J96"/>
  <c r="J651"/>
  <c r="BK607"/>
  <c r="BK555"/>
  <c r="J517"/>
  <c r="J496"/>
  <c r="BK465"/>
  <c r="BK394"/>
  <c r="J322"/>
  <c r="J205"/>
  <c r="J165"/>
  <c r="BK93"/>
  <c r="J607"/>
  <c r="J542"/>
  <c r="J515"/>
  <c r="J472"/>
  <c r="BK434"/>
  <c r="BK363"/>
  <c r="J313"/>
  <c r="BK199"/>
  <c r="J107"/>
  <c i="3" r="J524"/>
  <c r="J504"/>
  <c r="BK480"/>
  <c r="BK454"/>
  <c r="J445"/>
  <c r="BK429"/>
  <c r="J418"/>
  <c r="J397"/>
  <c r="J380"/>
  <c r="BK357"/>
  <c r="J335"/>
  <c r="J290"/>
  <c r="BK258"/>
  <c r="J183"/>
  <c r="J573"/>
  <c r="BK524"/>
  <c r="BK493"/>
  <c r="J475"/>
  <c r="J454"/>
  <c r="J439"/>
  <c r="J429"/>
  <c r="BK408"/>
  <c r="BK397"/>
  <c r="BK360"/>
  <c r="J342"/>
  <c r="BK328"/>
  <c r="BK307"/>
  <c r="J280"/>
  <c r="J268"/>
  <c r="BK186"/>
  <c r="BK157"/>
  <c r="J94"/>
  <c i="2" r="BK583"/>
  <c r="J544"/>
  <c r="J531"/>
  <c r="J485"/>
  <c r="J366"/>
  <c r="J346"/>
  <c r="BK288"/>
  <c r="J191"/>
  <c r="J120"/>
  <c r="BK614"/>
  <c r="BK633"/>
  <c r="J583"/>
  <c r="J540"/>
  <c r="J510"/>
  <c r="BK485"/>
  <c r="J434"/>
  <c r="BK371"/>
  <c r="J220"/>
  <c r="BK125"/>
  <c r="BK616"/>
  <c r="J587"/>
  <c r="BK537"/>
  <c r="BK517"/>
  <c r="BK480"/>
  <c r="BK429"/>
  <c r="J356"/>
  <c r="J310"/>
  <c r="BK181"/>
  <c r="BK96"/>
  <c i="3" r="BK527"/>
  <c r="BK506"/>
  <c r="J482"/>
  <c r="BK457"/>
  <c r="BK442"/>
  <c r="BK422"/>
  <c r="BK404"/>
  <c r="BK390"/>
  <c r="J376"/>
  <c r="BK352"/>
  <c r="BK326"/>
  <c r="BK280"/>
  <c r="BK241"/>
  <c r="J168"/>
  <c r="J582"/>
  <c r="BK533"/>
  <c r="J516"/>
  <c r="BK496"/>
  <c r="J480"/>
  <c r="BK445"/>
  <c r="J422"/>
  <c r="BK413"/>
  <c r="J390"/>
  <c r="BK376"/>
  <c r="BK344"/>
  <c r="J326"/>
  <c r="J307"/>
  <c r="BK290"/>
  <c r="J258"/>
  <c r="BK179"/>
  <c r="J149"/>
  <c i="2" r="J647"/>
  <c r="J575"/>
  <c r="J533"/>
  <c r="BK496"/>
  <c r="J439"/>
  <c r="BK356"/>
  <c r="BK228"/>
  <c r="BK208"/>
  <c r="J112"/>
  <c r="J614"/>
  <c r="BK624"/>
  <c r="J573"/>
  <c r="BK531"/>
  <c r="J512"/>
  <c r="J504"/>
  <c r="BK450"/>
  <c r="J381"/>
  <c r="BK319"/>
  <c r="J199"/>
  <c r="BK107"/>
  <c i="1" r="AS54"/>
  <c i="2" r="BK488"/>
  <c r="BK439"/>
  <c r="BK328"/>
  <c r="BK316"/>
  <c r="J288"/>
  <c r="BK165"/>
  <c i="3" r="J533"/>
  <c r="J511"/>
  <c r="J490"/>
  <c r="BK475"/>
  <c r="J448"/>
  <c r="BK439"/>
  <c r="J408"/>
  <c r="J392"/>
  <c r="J378"/>
  <c r="J360"/>
  <c r="BK347"/>
  <c r="J295"/>
  <c r="BK273"/>
  <c r="J221"/>
  <c r="J165"/>
  <c r="J116"/>
  <c r="BK102"/>
  <c r="J527"/>
  <c r="BK511"/>
  <c r="BK482"/>
  <c r="J457"/>
  <c r="J442"/>
  <c r="BK425"/>
  <c r="BK406"/>
  <c r="J387"/>
  <c r="J366"/>
  <c r="J340"/>
  <c r="J328"/>
  <c r="J312"/>
  <c r="J278"/>
  <c r="BK183"/>
  <c r="BK149"/>
  <c i="2" r="BK651"/>
  <c r="J567"/>
  <c r="J535"/>
  <c r="J499"/>
  <c r="BK477"/>
  <c r="J403"/>
  <c r="BK339"/>
  <c r="BK224"/>
  <c r="J181"/>
  <c r="J115"/>
  <c r="BK647"/>
  <c r="J633"/>
  <c r="BK575"/>
  <c r="J537"/>
  <c r="BK508"/>
  <c r="J480"/>
  <c r="J429"/>
  <c r="BK366"/>
  <c r="J279"/>
  <c r="BK191"/>
  <c r="BK112"/>
  <c r="J616"/>
  <c r="BK573"/>
  <c r="BK533"/>
  <c r="BK504"/>
  <c r="BK445"/>
  <c r="BK403"/>
  <c r="BK322"/>
  <c r="BK279"/>
  <c r="BK145"/>
  <c i="3" r="BK573"/>
  <c r="BK545"/>
  <c r="J514"/>
  <c r="J493"/>
  <c r="BK465"/>
  <c r="BK437"/>
  <c r="J425"/>
  <c r="J406"/>
  <c r="BK387"/>
  <c r="BK366"/>
  <c r="J344"/>
  <c r="BK322"/>
  <c r="BK278"/>
  <c r="J238"/>
  <c r="BK582"/>
  <c r="J545"/>
  <c r="BK514"/>
  <c r="BK504"/>
  <c r="BK460"/>
  <c r="BK448"/>
  <c r="BK434"/>
  <c r="BK418"/>
  <c r="BK402"/>
  <c r="BK385"/>
  <c r="BK378"/>
  <c r="J347"/>
  <c r="BK335"/>
  <c r="J322"/>
  <c r="BK295"/>
  <c r="J273"/>
  <c r="J241"/>
  <c r="J138"/>
  <c i="2" r="J609"/>
  <c r="J562"/>
  <c r="BK540"/>
  <c r="BK512"/>
  <c r="J450"/>
  <c r="BK415"/>
  <c r="J328"/>
  <c r="BK220"/>
  <c r="BK173"/>
  <c r="J99"/>
  <c r="BK642"/>
  <c r="J624"/>
  <c r="BK562"/>
  <c r="J521"/>
  <c r="BK499"/>
  <c r="BK472"/>
  <c r="J415"/>
  <c r="J339"/>
  <c r="BK310"/>
  <c r="BK186"/>
  <c r="BK99"/>
  <c r="BK609"/>
  <c r="BK567"/>
  <c r="BK521"/>
  <c r="J508"/>
  <c r="BK459"/>
  <c r="J394"/>
  <c r="J319"/>
  <c r="J228"/>
  <c r="BK120"/>
  <c i="3" r="J563"/>
  <c r="BK516"/>
  <c r="J496"/>
  <c r="BK473"/>
  <c r="J451"/>
  <c r="BK432"/>
  <c r="J413"/>
  <c r="J399"/>
  <c r="J382"/>
  <c r="J363"/>
  <c r="BK342"/>
  <c r="J301"/>
  <c r="BK268"/>
  <c r="J186"/>
  <c r="J157"/>
  <c r="BK94"/>
  <c r="BK563"/>
  <c r="J506"/>
  <c r="BK490"/>
  <c r="J473"/>
  <c r="J432"/>
  <c r="BK427"/>
  <c r="J420"/>
  <c r="J404"/>
  <c r="BK382"/>
  <c r="BK363"/>
  <c r="J357"/>
  <c r="J333"/>
  <c r="BK312"/>
  <c r="BK301"/>
  <c r="J285"/>
  <c r="BK238"/>
  <c r="BK165"/>
  <c r="J102"/>
  <c i="2" l="1" r="R92"/>
  <c r="P345"/>
  <c r="BK393"/>
  <c r="J393"/>
  <c r="J64"/>
  <c r="T393"/>
  <c r="P458"/>
  <c r="T458"/>
  <c r="T471"/>
  <c i="3" r="BK93"/>
  <c r="R93"/>
  <c r="BK257"/>
  <c r="J257"/>
  <c r="J63"/>
  <c r="R257"/>
  <c r="T306"/>
  <c r="P532"/>
  <c i="2" r="T92"/>
  <c r="T345"/>
  <c r="BK471"/>
  <c r="J471"/>
  <c r="J66"/>
  <c r="R471"/>
  <c i="3" r="T93"/>
  <c r="P257"/>
  <c r="T257"/>
  <c r="R306"/>
  <c r="BK532"/>
  <c r="J532"/>
  <c r="J67"/>
  <c r="R532"/>
  <c i="2" r="BK92"/>
  <c r="J92"/>
  <c r="J61"/>
  <c r="P92"/>
  <c r="BK345"/>
  <c r="J345"/>
  <c r="J62"/>
  <c r="R345"/>
  <c r="P393"/>
  <c r="R393"/>
  <c r="BK458"/>
  <c r="J458"/>
  <c r="J65"/>
  <c r="R458"/>
  <c r="P471"/>
  <c i="3" r="P93"/>
  <c r="BK306"/>
  <c r="J306"/>
  <c r="J65"/>
  <c r="P306"/>
  <c r="T532"/>
  <c i="2" r="BK380"/>
  <c r="J380"/>
  <c r="J63"/>
  <c i="3" r="BK252"/>
  <c r="J252"/>
  <c r="J62"/>
  <c r="BK300"/>
  <c r="J300"/>
  <c r="J64"/>
  <c r="BK572"/>
  <c r="J572"/>
  <c r="J68"/>
  <c i="2" r="BK641"/>
  <c r="J641"/>
  <c r="J67"/>
  <c r="BK646"/>
  <c r="J646"/>
  <c r="J69"/>
  <c r="BK650"/>
  <c r="J650"/>
  <c r="J70"/>
  <c i="3" r="BK581"/>
  <c r="J581"/>
  <c r="J71"/>
  <c r="BK526"/>
  <c r="J526"/>
  <c r="J66"/>
  <c r="BK577"/>
  <c r="J577"/>
  <c r="J70"/>
  <c r="E48"/>
  <c r="J52"/>
  <c r="F55"/>
  <c r="BE94"/>
  <c r="BE116"/>
  <c r="BE165"/>
  <c r="BE179"/>
  <c r="BE183"/>
  <c r="BE186"/>
  <c r="BE241"/>
  <c r="BE253"/>
  <c r="BE258"/>
  <c r="BE278"/>
  <c r="BE290"/>
  <c r="BE295"/>
  <c r="BE307"/>
  <c r="BE324"/>
  <c r="BE326"/>
  <c r="BE328"/>
  <c r="BE333"/>
  <c r="BE342"/>
  <c r="BE352"/>
  <c r="BE357"/>
  <c r="BE363"/>
  <c r="BE366"/>
  <c r="BE378"/>
  <c r="BE380"/>
  <c r="BE382"/>
  <c r="BE390"/>
  <c r="BE397"/>
  <c r="BE399"/>
  <c r="BE406"/>
  <c r="BE408"/>
  <c r="BE420"/>
  <c r="BE422"/>
  <c r="BE425"/>
  <c r="BE432"/>
  <c r="BE437"/>
  <c r="BE445"/>
  <c r="BE448"/>
  <c r="BE454"/>
  <c r="BE457"/>
  <c r="BE460"/>
  <c r="BE473"/>
  <c r="BE480"/>
  <c r="BE482"/>
  <c r="BE490"/>
  <c r="BE496"/>
  <c r="BE499"/>
  <c r="BE506"/>
  <c r="BE511"/>
  <c r="BE516"/>
  <c r="BE519"/>
  <c r="BE545"/>
  <c r="BE558"/>
  <c r="BE573"/>
  <c r="BE578"/>
  <c r="BE582"/>
  <c r="J55"/>
  <c r="BE102"/>
  <c r="BE138"/>
  <c r="BE149"/>
  <c r="BE157"/>
  <c r="BE168"/>
  <c r="BE221"/>
  <c r="BE238"/>
  <c r="BE268"/>
  <c r="BE273"/>
  <c r="BE280"/>
  <c r="BE285"/>
  <c r="BE301"/>
  <c r="BE312"/>
  <c r="BE322"/>
  <c r="BE335"/>
  <c r="BE340"/>
  <c r="BE344"/>
  <c r="BE347"/>
  <c r="BE360"/>
  <c r="BE376"/>
  <c r="BE385"/>
  <c r="BE387"/>
  <c r="BE392"/>
  <c r="BE402"/>
  <c r="BE404"/>
  <c r="BE413"/>
  <c r="BE418"/>
  <c r="BE427"/>
  <c r="BE429"/>
  <c r="BE434"/>
  <c r="BE439"/>
  <c r="BE442"/>
  <c r="BE451"/>
  <c r="BE465"/>
  <c r="BE475"/>
  <c r="BE493"/>
  <c r="BE504"/>
  <c r="BE514"/>
  <c r="BE524"/>
  <c r="BE527"/>
  <c r="BE533"/>
  <c r="BE563"/>
  <c i="2" r="J52"/>
  <c r="F55"/>
  <c r="J55"/>
  <c r="BE93"/>
  <c r="BE112"/>
  <c r="BE115"/>
  <c r="BE145"/>
  <c r="BE173"/>
  <c r="BE191"/>
  <c r="BE205"/>
  <c r="BE313"/>
  <c r="BE319"/>
  <c r="BE339"/>
  <c r="BE356"/>
  <c r="BE381"/>
  <c r="BE394"/>
  <c r="BE415"/>
  <c r="BE429"/>
  <c r="BE450"/>
  <c r="BE477"/>
  <c r="BE499"/>
  <c r="BE508"/>
  <c r="BE517"/>
  <c r="BE531"/>
  <c r="BE540"/>
  <c r="BE542"/>
  <c r="BE562"/>
  <c r="BE567"/>
  <c r="BE591"/>
  <c r="BE651"/>
  <c r="BE96"/>
  <c r="BE99"/>
  <c r="BE120"/>
  <c r="BE181"/>
  <c r="BE186"/>
  <c r="BE199"/>
  <c r="BE220"/>
  <c r="BE228"/>
  <c r="BE288"/>
  <c r="BE316"/>
  <c r="BE328"/>
  <c r="BE363"/>
  <c r="BE366"/>
  <c r="BE403"/>
  <c r="BE424"/>
  <c r="BE445"/>
  <c r="BE485"/>
  <c r="BE496"/>
  <c r="BE504"/>
  <c r="BE510"/>
  <c r="BE515"/>
  <c r="BE519"/>
  <c r="BE533"/>
  <c r="BE535"/>
  <c r="BE544"/>
  <c r="BE560"/>
  <c r="BE573"/>
  <c r="BE583"/>
  <c r="BE587"/>
  <c r="BE607"/>
  <c r="BE609"/>
  <c r="BE624"/>
  <c r="BE633"/>
  <c r="BE642"/>
  <c r="BE647"/>
  <c r="BE614"/>
  <c r="E48"/>
  <c r="BE107"/>
  <c r="BE125"/>
  <c r="BE165"/>
  <c r="BE208"/>
  <c r="BE224"/>
  <c r="BE279"/>
  <c r="BE310"/>
  <c r="BE322"/>
  <c r="BE346"/>
  <c r="BE371"/>
  <c r="BE434"/>
  <c r="BE439"/>
  <c r="BE459"/>
  <c r="BE465"/>
  <c r="BE472"/>
  <c r="BE480"/>
  <c r="BE488"/>
  <c r="BE512"/>
  <c r="BE521"/>
  <c r="BE537"/>
  <c r="BE555"/>
  <c r="BE575"/>
  <c r="BE616"/>
  <c r="F35"/>
  <c i="1" r="BB55"/>
  <c i="2" r="F37"/>
  <c i="1" r="BD55"/>
  <c i="2" r="J34"/>
  <c i="1" r="AW55"/>
  <c i="3" r="F36"/>
  <c i="1" r="BC56"/>
  <c i="2" r="F36"/>
  <c i="1" r="BC55"/>
  <c i="3" r="F35"/>
  <c i="1" r="BB56"/>
  <c i="3" r="F34"/>
  <c i="1" r="BA56"/>
  <c i="2" r="F34"/>
  <c i="1" r="BA55"/>
  <c i="3" r="J34"/>
  <c i="1" r="AW56"/>
  <c i="3" r="F37"/>
  <c i="1" r="BD56"/>
  <c i="2" l="1" r="T91"/>
  <c r="T90"/>
  <c i="3" r="P92"/>
  <c r="P91"/>
  <c i="1" r="AU56"/>
  <c i="2" r="P91"/>
  <c r="P90"/>
  <c i="1" r="AU55"/>
  <c i="3" r="BK92"/>
  <c r="T92"/>
  <c r="T91"/>
  <c r="R92"/>
  <c r="R91"/>
  <c i="2" r="R91"/>
  <c r="R90"/>
  <c r="BK91"/>
  <c r="J91"/>
  <c r="J60"/>
  <c i="3" r="BK576"/>
  <c r="J576"/>
  <c r="J69"/>
  <c r="J93"/>
  <c r="J61"/>
  <c i="2" r="BK645"/>
  <c r="J645"/>
  <c r="J68"/>
  <c i="1" r="BA54"/>
  <c r="W30"/>
  <c i="3" r="J33"/>
  <c i="1" r="AV56"/>
  <c r="AT56"/>
  <c r="BB54"/>
  <c r="W31"/>
  <c i="3" r="F33"/>
  <c i="1" r="AZ56"/>
  <c i="2" r="J33"/>
  <c i="1" r="AV55"/>
  <c r="AT55"/>
  <c r="BD54"/>
  <c r="W33"/>
  <c r="BC54"/>
  <c r="W32"/>
  <c i="2" r="F33"/>
  <c i="1" r="AZ55"/>
  <c i="3" l="1" r="BK91"/>
  <c r="J91"/>
  <c r="J59"/>
  <c i="2" r="BK90"/>
  <c r="J90"/>
  <c r="J59"/>
  <c i="3" r="J92"/>
  <c r="J60"/>
  <c i="1" r="AU54"/>
  <c r="AZ54"/>
  <c r="W29"/>
  <c r="AW54"/>
  <c r="AK30"/>
  <c r="AX54"/>
  <c r="AY54"/>
  <c i="2" l="1" r="J30"/>
  <c i="1" r="AG55"/>
  <c i="3" r="J30"/>
  <c i="1" r="AG56"/>
  <c r="AV54"/>
  <c r="AK29"/>
  <c i="2" l="1" r="J39"/>
  <c i="3" r="J39"/>
  <c i="1" r="AN55"/>
  <c r="AN56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<sst xmlns="http://schemas.openxmlformats.org/spreadsheetml/2006/main">
  <si>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</si>
  <si>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</si>
  <si>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</si>
  <si>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</si>
  <si>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</si>
  <si>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{0f201f62-274a-4da1-afd1-4a4033ce9a82}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</si>
  <si>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</si>
  <si>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</si>
  <si>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</si>
  <si>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</si>
  <si>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</si>
  <si>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</si>
  <si>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</si>
  <si>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</si>
  <si>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</si>
  <si>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</si>
  <si>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</si>
  <si>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silnice III/3437 Miřetice-Křiž.III/35522 Včelákov</t>
  </si>
  <si>
    <t>KSO:</t>
  </si>
  <si>
    <t/>
  </si>
  <si>
    <t>CC-CZ:</t>
  </si>
  <si>
    <t>Místo:</t>
  </si>
  <si>
    <t>obec Včelákov</t>
  </si>
  <si>
    <t>Datum:</t>
  </si>
  <si>
    <t>27. 1. 2022</t>
  </si>
  <si>
    <t>Zadavatel:</t>
  </si>
  <si>
    <t>IČ:</t>
  </si>
  <si>
    <t>SÚS Pardubického kraje,Doubravice 98,Pardubice</t>
  </si>
  <si>
    <t>DIČ:</t>
  </si>
  <si>
    <t>Uchazeč:</t>
  </si>
  <si>
    <t>Vyplň údaj</t>
  </si>
  <si>
    <t>Projektant:</t>
  </si>
  <si>
    <t>Ing.Tomáš Klikar, Hradec Králové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</si>
  <si>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</si>
  <si>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</si>
  <si>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</si>
  <si>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</si>
  <si>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</si>
  <si>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</si>
  <si>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</si>
  <si>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</si>
  <si>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</si>
  <si>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</si>
  <si>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</si>
  <si>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</si>
  <si>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</si>
  <si>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</si>
  <si>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</si>
  <si>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</si>
  <si>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</si>
  <si>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</si>
  <si>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</si>
  <si>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</si>
  <si>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</si>
  <si>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</si>
  <si>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</si>
  <si>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</si>
  <si>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</si>
  <si>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</si>
  <si>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</si>
  <si>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</si>
  <si>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</si>
  <si>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</si>
  <si>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</si>
  <si>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</si>
  <si>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</si>
  <si>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</si>
  <si>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</si>
  <si>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</si>
  <si>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</si>
  <si>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</si>
  <si>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</si>
  <si>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</si>
  <si>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</si>
  <si>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</si>
  <si>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</si>
  <si>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</si>
  <si>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</si>
  <si>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Dešťová kanalizace - Majlant</t>
  </si>
  <si>
    <t>ING</t>
  </si>
  <si>
    <t>1</t>
  </si>
  <si>
    <t>{375cc82b-03ba-439b-8bce-99bf2dc237e1}</t>
  </si>
  <si>
    <t>2</t>
  </si>
  <si>
    <t>SO 302</t>
  </si>
  <si>
    <t>Rekonstrukce dešťové kanalizace - Včelákov</t>
  </si>
  <si>
    <t>{fdfb65a1-75b5-460f-8948-bdeccfd44982}</t>
  </si>
  <si>
    <t>KRYCÍ LIST SOUPISU PRACÍ</t>
  </si>
  <si>
    <t>Objekt:</t>
  </si>
  <si>
    <t>SO 301 - Dešťová kanalizace - Majlant</t>
  </si>
  <si>
    <t>k.ú.Miřetice u Nasavrk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</si>
  <si>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</si>
  <si>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</si>
  <si>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</si>
  <si>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</si>
  <si>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</si>
  <si>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</si>
  <si>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</si>
  <si>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</si>
  <si>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</si>
  <si>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</si>
  <si>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</si>
  <si>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</si>
  <si>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</si>
  <si>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</si>
  <si>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</si>
  <si>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</si>
  <si>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</si>
  <si>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</si>
  <si>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</si>
  <si>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</si>
  <si>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</si>
  <si>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</si>
  <si>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</si>
  <si>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</si>
  <si>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</si>
  <si>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</si>
  <si>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</si>
  <si>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</si>
  <si>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</si>
  <si>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</si>
  <si>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</si>
  <si>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</si>
  <si>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</si>
  <si>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</si>
  <si>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</si>
  <si>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</si>
  <si>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2022 01</t>
  </si>
  <si>
    <t>4</t>
  </si>
  <si>
    <t>-1019775848</t>
  </si>
  <si>
    <t>PP</t>
  </si>
  <si>
    <t>Spálení proutí, klestu z prořezávek a odstraněných křovin pro jakoukoliv dřevinu</t>
  </si>
  <si>
    <t>Online PSC</t>
  </si>
  <si>
    <t>https://podminky.urs.cz/item/CS_URS_2022_01/111209111</t>
  </si>
  <si>
    <t>111211101</t>
  </si>
  <si>
    <t>Odstranění křovin a stromů průměru kmene do 100 mm i s kořeny sklonu terénu do 1:5 ručně</t>
  </si>
  <si>
    <t>350383485</t>
  </si>
  <si>
    <t>Odstranění křovin a stromů s odstraněním kořenů ručně průměru kmene do 100 mm jakékoliv plochy v rovině nebo ve svahu o sklonu do 1:5</t>
  </si>
  <si>
    <t>https://podminky.urs.cz/item/CS_URS_2022_01/111211101</t>
  </si>
  <si>
    <t>3</t>
  </si>
  <si>
    <t>113107324</t>
  </si>
  <si>
    <t>Odstranění podkladu z kameniva drceného tl přes 300 do 400 mm strojně pl do 50 m2</t>
  </si>
  <si>
    <t>198935731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</si>
  <si>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</si>
  <si>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https://podminky.urs.cz/item/CS_URS_2022_01/113107324</t>
  </si>
  <si>
    <t>VV</t>
  </si>
  <si>
    <t>odlehčovací stoka</t>
  </si>
  <si>
    <t>odstranění krytu z kameniva tl. cca 400 mm - materiál bude použit do zásypů rýh</t>
  </si>
  <si>
    <t>délka trasy ve štěrku - 40 m x 1,1 x 0,40 = 17,60 m3 bude použito do zpětného zásypu rýh</t>
  </si>
  <si>
    <t>ponecháno u výkopu</t>
  </si>
  <si>
    <t>40*1,1</t>
  </si>
  <si>
    <t>115101201</t>
  </si>
  <si>
    <t>Čerpání vody na dopravní výšku do 10 m průměrný přítok do 500 l/min</t>
  </si>
  <si>
    <t>hod</t>
  </si>
  <si>
    <t>874973800</t>
  </si>
  <si>
    <t>Čerpání vody na dopravní výšku do 10 m s uvažovaným průměrným přítokem do 500 l/min</t>
  </si>
  <si>
    <t>https://podminky.urs.cz/item/CS_URS_2022_01/115101201</t>
  </si>
  <si>
    <t>8 dní á 10 hod</t>
  </si>
  <si>
    <t>8*10</t>
  </si>
  <si>
    <t>5</t>
  </si>
  <si>
    <t>115101301</t>
  </si>
  <si>
    <t>Pohotovost čerpací soupravy pro dopravní výšku do 10 m přítok do 500 l/min</t>
  </si>
  <si>
    <t>den</t>
  </si>
  <si>
    <t>-2015607618</t>
  </si>
  <si>
    <t>Pohotovost záložní čerpací soupravy pro dopravní výšku do 10 m s uvažovaným průměrným přítokem do 500 l/min</t>
  </si>
  <si>
    <t>https://podminky.urs.cz/item/CS_URS_2022_01/115101301</t>
  </si>
  <si>
    <t>6</t>
  </si>
  <si>
    <t>119001405</t>
  </si>
  <si>
    <t>Dočasné zajištění potrubí z PE DN do 200 mm</t>
  </si>
  <si>
    <t>m</t>
  </si>
  <si>
    <t>973234605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</si>
  <si>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</si>
  <si>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https://podminky.urs.cz/item/CS_URS_2022_01/119001405</t>
  </si>
  <si>
    <t>4 x vodovod</t>
  </si>
  <si>
    <t>4*1,1</t>
  </si>
  <si>
    <t>7</t>
  </si>
  <si>
    <t>119001421</t>
  </si>
  <si>
    <t>Dočasné zajištění kabelů a kabelových tratí ze 3 volně ložených kabelů</t>
  </si>
  <si>
    <t>-620043073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</si>
  <si>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</si>
  <si>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</si>
  <si>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2 x kabel</t>
  </si>
  <si>
    <t>2*1,1</t>
  </si>
  <si>
    <t>8</t>
  </si>
  <si>
    <t>121151103</t>
  </si>
  <si>
    <t>Sejmutí ornice plochy do 100 m2 tl vrstvy do 200 mm strojně</t>
  </si>
  <si>
    <t>912730407</t>
  </si>
  <si>
    <t>Sejmutí ornice strojně při souvislé ploše do 100 m2, tl. vrstvy do 200 mm</t>
  </si>
  <si>
    <t>https://podminky.urs.cz/item/CS_URS_2022_01/121151103</t>
  </si>
  <si>
    <t>odlehčovací stoka - délka cca 5 m´tl.200 mm u Š19 - bude zpětně použito = 10x0,20 m = 2 m3</t>
  </si>
  <si>
    <t>5*2</t>
  </si>
  <si>
    <t>zpětně bude využito cca 15 m2 ornice pro zpětné rozprostření po okrajích příkopů = 15 x 0,20 = 3 m3</t>
  </si>
  <si>
    <t>ornice ze svahů a dna stávajících příkopů - v ploše kamenné dlažby, rovnaniny a prahů</t>
  </si>
  <si>
    <t>prahy</t>
  </si>
  <si>
    <t xml:space="preserve">příkop - vyústění kanalizace DN 300 do příkopu - 1 x </t>
  </si>
  <si>
    <t>3,1*0,4</t>
  </si>
  <si>
    <t>příkop - 2 x u horské vpusti</t>
  </si>
  <si>
    <t>1,9*0,3*2</t>
  </si>
  <si>
    <t>rovnanina</t>
  </si>
  <si>
    <t>2,5*1,3*2+2,5*0,5</t>
  </si>
  <si>
    <t>dlažba z LK</t>
  </si>
  <si>
    <t>1,2*1+2,5*1*2+2,5*0,5</t>
  </si>
  <si>
    <t>(1,9*0,6+4*1,45*2+2,5*0,6)*2</t>
  </si>
  <si>
    <t>Součet</t>
  </si>
  <si>
    <t>9</t>
  </si>
  <si>
    <t>122251101</t>
  </si>
  <si>
    <t>Odkopávky a prokopávky nezapažené v hornině třídy těžitelnosti I skupiny 3 objem do 20 m3 strojně</t>
  </si>
  <si>
    <t>m3</t>
  </si>
  <si>
    <t>-941040483</t>
  </si>
  <si>
    <t>Odkopávky a prokopávky nezapažené strojně v hornině třídy těžitelnosti I skupiny 3 do 20 m3</t>
  </si>
  <si>
    <t>https://podminky.urs.cz/item/CS_URS_2022_01/122251101</t>
  </si>
  <si>
    <t>zemina z odkopávek bude použita na zásyp kolem horských vpustí</t>
  </si>
  <si>
    <t>odkopávka po skrývce ornice</t>
  </si>
  <si>
    <t>ze svahů a dna stávajících příkopů - v ploše kamenné dlažby, rovnaniny a prahů</t>
  </si>
  <si>
    <t>3,1*0,4*0,3</t>
  </si>
  <si>
    <t>1,9*0,3*0,2*2</t>
  </si>
  <si>
    <t>1,7*1*0,3*2</t>
  </si>
  <si>
    <t>(2,5*1,3*2+2,5*0,5)*0,1</t>
  </si>
  <si>
    <t>(1,2*1+2,5*1*2+2,5*0,5)*0,15</t>
  </si>
  <si>
    <t>(1,9*0,6+4*1,45*2+2,5*0,6)*2*0,15</t>
  </si>
  <si>
    <t>10</t>
  </si>
  <si>
    <t>132251102</t>
  </si>
  <si>
    <t>Hloubení rýh nezapažených š do 800 mm v hornině třídy těžitelnosti I skupiny 3 objem do 50 m3 strojně</t>
  </si>
  <si>
    <t>1691469978</t>
  </si>
  <si>
    <t>Hloubení nezapažených rýh šířky do 800 mm strojně s urovnáním dna do předepsaného profilu a spádu v hornině třídy těžitelnosti I skupiny 3 přes 20 do 50 m3</t>
  </si>
  <si>
    <t>https://podminky.urs.cz/item/CS_URS_2022_01/132251102</t>
  </si>
  <si>
    <t>přípojky UV</t>
  </si>
  <si>
    <t>40*0,8*1</t>
  </si>
  <si>
    <t>přípojky HV</t>
  </si>
  <si>
    <t>18*0,8*1</t>
  </si>
  <si>
    <t>11</t>
  </si>
  <si>
    <t>132251255</t>
  </si>
  <si>
    <t>Hloubení rýh nezapažených š do 2000 mm v hornině třídy těžitelnosti I skupiny 3 objem do 1000 m3 strojně</t>
  </si>
  <si>
    <t>1507249763</t>
  </si>
  <si>
    <t>Hloubení nezapažených rýh šířky přes 800 do 2 000 mm strojně s urovnáním dna do předepsaného profilu a spádu v hornině třídy těžitelnosti I skupiny 3 přes 500 do 1 000 m3</t>
  </si>
  <si>
    <t>https://podminky.urs.cz/item/CS_URS_2022_01/132251255</t>
  </si>
  <si>
    <t>hlavní stoka - průměrná hloubka po odstranění povrchů = 1,60 m +0,10 m ( prohloubení pro drenáž ) = 1,70 m v délce 522,20 m´</t>
  </si>
  <si>
    <t>522,2*1,1*1,7</t>
  </si>
  <si>
    <t>odlehčovací stoka - průměrná hloubka po odstranění povrchů = 0,80 m v délce 43,50 m´</t>
  </si>
  <si>
    <t>43,5*1,1*0,8</t>
  </si>
  <si>
    <t>12</t>
  </si>
  <si>
    <t>133251101</t>
  </si>
  <si>
    <t>Hloubení šachet nezapažených v hornině třídy těžitelnosti I skupiny 3 objem do 20 m3</t>
  </si>
  <si>
    <t>-1926263026</t>
  </si>
  <si>
    <t>Hloubení nezapažených šachet strojně v hornině třídy těžitelnosti I skupiny 3 do 20 m3</t>
  </si>
  <si>
    <t>https://podminky.urs.cz/item/CS_URS_2022_01/133251101</t>
  </si>
  <si>
    <t>Š19, Š20</t>
  </si>
  <si>
    <t>1,8*1,8*0,9</t>
  </si>
  <si>
    <t>13</t>
  </si>
  <si>
    <t>133251103</t>
  </si>
  <si>
    <t>Hloubení šachet nezapažených v hornině třídy těžitelnosti I skupiny 3 objem do 100 m3</t>
  </si>
  <si>
    <t>-676118156</t>
  </si>
  <si>
    <t>Hloubení nezapažených šachet strojně v hornině třídy těžitelnosti I skupiny 3 přes 50 do 100 m3</t>
  </si>
  <si>
    <t>https://podminky.urs.cz/item/CS_URS_2022_01/133251103</t>
  </si>
  <si>
    <t>18 x šachta na hlavní stoce</t>
  </si>
  <si>
    <t>1,8*1,8*18*1,7</t>
  </si>
  <si>
    <t>14</t>
  </si>
  <si>
    <t>139001101</t>
  </si>
  <si>
    <t>Příplatek za ztížení vykopávky v blízkosti podzemního vedení</t>
  </si>
  <si>
    <t>1943427805</t>
  </si>
  <si>
    <t>Příplatek k cenám hloubených vykopávek za ztížení vykopávky v blízkosti podzemního vedení nebo výbušnin pro jakoukoliv třídu horniny</t>
  </si>
  <si>
    <t>https://podminky.urs.cz/item/CS_URS_2022_01/139001101</t>
  </si>
  <si>
    <t>4*1,1*1*1,7</t>
  </si>
  <si>
    <t>2*1,1*1*1,7</t>
  </si>
  <si>
    <t>151101101</t>
  </si>
  <si>
    <t>Zřízení příložného pažení a rozepření stěn rýh hl do 2 m</t>
  </si>
  <si>
    <t>-281028595</t>
  </si>
  <si>
    <t>Zřízení pažení a rozepření stěn rýh pro podzemní vedení příložné pro jakoukoliv mezerovitost, hloubky do 2 m</t>
  </si>
  <si>
    <t>https://podminky.urs.cz/item/CS_URS_2022_01/151101101</t>
  </si>
  <si>
    <t>522,2*1,7*2</t>
  </si>
  <si>
    <t>1,8*4*1,7*18</t>
  </si>
  <si>
    <t>16</t>
  </si>
  <si>
    <t>151101111</t>
  </si>
  <si>
    <t>Odstranění příložného pažení a rozepření stěn rýh hl do 2 m</t>
  </si>
  <si>
    <t>-359923247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</si>
  <si>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</si>
  <si>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</si>
  <si>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17</t>
  </si>
  <si>
    <t>162751117</t>
  </si>
  <si>
    <t>Vodorovné přemístění přes 9 000 do 10000 m výkopku/sypaniny z horniny třídy těžitelnosti I skupiny 1 až 3</t>
  </si>
  <si>
    <t>731104058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</si>
  <si>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</si>
  <si>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</si>
  <si>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odvoz přebytečné ornice a výkopku na skládku s poplatkem</t>
  </si>
  <si>
    <t>ornice</t>
  </si>
  <si>
    <t>31,06*0,2</t>
  </si>
  <si>
    <t>rýhy - 100% výkopku ( zásypy budou nakupovaným materiálem )</t>
  </si>
  <si>
    <t>46,4</t>
  </si>
  <si>
    <t>1014,794</t>
  </si>
  <si>
    <t>2,916</t>
  </si>
  <si>
    <t>99,144</t>
  </si>
  <si>
    <t>18</t>
  </si>
  <si>
    <t>171201231</t>
  </si>
  <si>
    <t>Poplatek za uložení zeminy a kamení na recyklační skládce (skládkovné) kód odpadu 17 05 04</t>
  </si>
  <si>
    <t>t</t>
  </si>
  <si>
    <t>-1607840129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</si>
  <si>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</si>
  <si>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</si>
  <si>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1169,466*1,6 'Přepočtené koeficientem množství</t>
  </si>
  <si>
    <t>19</t>
  </si>
  <si>
    <t>171251201</t>
  </si>
  <si>
    <t>Uložení sypaniny na skládky nebo meziskládky</t>
  </si>
  <si>
    <t>-879863118</t>
  </si>
  <si>
    <t>Uložení sypaniny na skládky nebo meziskládky bez hutnění s upravením uložené sypaniny do předepsaného tvaru</t>
  </si>
  <si>
    <t>https://podminky.urs.cz/item/CS_URS_2022_01/171251201</t>
  </si>
  <si>
    <t>1169,466</t>
  </si>
  <si>
    <t>20</t>
  </si>
  <si>
    <t>174151101</t>
  </si>
  <si>
    <t>Zásyp jam, šachet rýh nebo kolem objektů sypaninou se zhutněním</t>
  </si>
  <si>
    <t>-768712955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</si>
  <si>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</si>
  <si>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</si>
  <si>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celkem vytěženo</t>
  </si>
  <si>
    <t>odkopávky</t>
  </si>
  <si>
    <t>7,785</t>
  </si>
  <si>
    <t>rýhy</t>
  </si>
  <si>
    <t>šachty</t>
  </si>
  <si>
    <t>Mezisoučet</t>
  </si>
  <si>
    <t>odpočet:</t>
  </si>
  <si>
    <t>podsyp potrubí, šachet, horských vpustí</t>
  </si>
  <si>
    <t>lože drenáže DN80 ze štěrku frakce 32/63 mm tl.100 mm</t>
  </si>
  <si>
    <t>-54,818</t>
  </si>
  <si>
    <t>podkladní štěrk fr.16/32 mm tl.100 mm</t>
  </si>
  <si>
    <t xml:space="preserve">horská vpust - 2 x </t>
  </si>
  <si>
    <t>-1,7*1*0,1*2</t>
  </si>
  <si>
    <t xml:space="preserve">kanalizační šachta PP DN1000 mm - 19 x </t>
  </si>
  <si>
    <t>-1,8*1,8*0,1*19</t>
  </si>
  <si>
    <t>beton tl.100 mm</t>
  </si>
  <si>
    <t>-(1,2*1+2,5*1*2+2,5*0,5)</t>
  </si>
  <si>
    <t>-(1,9*0,6+4*1,45*2+2,5*0,6)*2</t>
  </si>
  <si>
    <t>podsyp tl.100 mm</t>
  </si>
  <si>
    <t>-66,867</t>
  </si>
  <si>
    <t>obsyp potrubí</t>
  </si>
  <si>
    <t>-395,282</t>
  </si>
  <si>
    <t>obsyp šachet</t>
  </si>
  <si>
    <t>-77,333</t>
  </si>
  <si>
    <t>lomový kámen 80-200 kg na štět do betonu</t>
  </si>
  <si>
    <t>-3,1*0,4*0,5</t>
  </si>
  <si>
    <t>-1,9*0,3*0,4*2</t>
  </si>
  <si>
    <t>Š19</t>
  </si>
  <si>
    <t>betonová deska</t>
  </si>
  <si>
    <t>-1,8*1,8*0,1</t>
  </si>
  <si>
    <t>2 x horská vpust ( uvažovaná část pod terénem po odpočtu ornice )</t>
  </si>
  <si>
    <t>-1,5*0,8*0,3</t>
  </si>
  <si>
    <t>kanalizační šachty</t>
  </si>
  <si>
    <t>-3,14*0,5*0,5*0,9*2</t>
  </si>
  <si>
    <t>-3,14*0,5*0,5*1,7*18</t>
  </si>
  <si>
    <t>zásyp kolem horských vpustí ( výkopkem z odkopávek )</t>
  </si>
  <si>
    <t>M</t>
  </si>
  <si>
    <t>58981122</t>
  </si>
  <si>
    <t>recyklát betonový frakce 0/32</t>
  </si>
  <si>
    <t>1791997161</t>
  </si>
  <si>
    <t>zásyp recyklátem celkem:</t>
  </si>
  <si>
    <t>514,904</t>
  </si>
  <si>
    <t>kamenivo ze štěrkové vozovky</t>
  </si>
  <si>
    <t>-17,60</t>
  </si>
  <si>
    <t>497,304*2,2 'Přepočtené koeficientem množství</t>
  </si>
  <si>
    <t>22</t>
  </si>
  <si>
    <t>175151101</t>
  </si>
  <si>
    <t>Obsypání potrubí strojně sypaninou bez prohození, uloženou do 3 m</t>
  </si>
  <si>
    <t>-1698072401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</si>
  <si>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</si>
  <si>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</si>
  <si>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přípojky UV PVC-U DN150</t>
  </si>
  <si>
    <t>40*0,8*(0,16+0,3)</t>
  </si>
  <si>
    <t>přípojky HV PVC-U DN200</t>
  </si>
  <si>
    <t>18*0,8*(0,2+0,3)</t>
  </si>
  <si>
    <t>stoka PVC-U DN300</t>
  </si>
  <si>
    <t>565,70*1,1*(0,3+0,3)</t>
  </si>
  <si>
    <t>odpočet potrubí:</t>
  </si>
  <si>
    <t>-3,14*0,08*0,08*40</t>
  </si>
  <si>
    <t>-3,14*0,1*0,1*18</t>
  </si>
  <si>
    <t>-3,14*0,15*0,15*565,7</t>
  </si>
  <si>
    <t xml:space="preserve">obsyp šachet plastových - 19 x </t>
  </si>
  <si>
    <t>kolem konusů bude kamenivo ( písek ) zpevněno cementem!</t>
  </si>
  <si>
    <t>Š20</t>
  </si>
  <si>
    <t>1,8*1,8*0,9-3,14*0,5*0,5*0,9</t>
  </si>
  <si>
    <t>1,8*1,8*1,7*18-3,14*0,5*0,5*1,7*18</t>
  </si>
  <si>
    <t>23</t>
  </si>
  <si>
    <t>58341341</t>
  </si>
  <si>
    <t>kamenivo drcené drobné frakce 0/4</t>
  </si>
  <si>
    <t>-670419081</t>
  </si>
  <si>
    <t>431,279*1,85 'Přepočtené koeficientem množství</t>
  </si>
  <si>
    <t>24</t>
  </si>
  <si>
    <t>181351003</t>
  </si>
  <si>
    <t>Rozprostření ornice tl vrstvy do 200 mm pl do 100 m2 v rovině nebo ve svahu do 1:5 strojně</t>
  </si>
  <si>
    <t>-1581755626</t>
  </si>
  <si>
    <t>Rozprostření a urovnání ornice v rovině nebo ve svahu sklonu do 1:5 strojně při souvislé ploše do 100 m2, tl. vrstvy do 200 mm</t>
  </si>
  <si>
    <t>https://podminky.urs.cz/item/CS_URS_2022_01/181351003</t>
  </si>
  <si>
    <t>25</t>
  </si>
  <si>
    <t>181411121</t>
  </si>
  <si>
    <t>Založení lučního trávníku výsevem pl do 1000 m2 v rovině a ve svahu do 1:5</t>
  </si>
  <si>
    <t>-1717679655</t>
  </si>
  <si>
    <t>Založení trávníku na půdě předem připravené plochy do 1000 m2 výsevem včetně utažení lučního v rovině nebo na svahu do 1:5</t>
  </si>
  <si>
    <t>https://podminky.urs.cz/item/CS_URS_2022_01/181411121</t>
  </si>
  <si>
    <t>26</t>
  </si>
  <si>
    <t>00572100</t>
  </si>
  <si>
    <t>osivo jetelotráva intenzivní víceletá</t>
  </si>
  <si>
    <t>kg</t>
  </si>
  <si>
    <t>-40527019</t>
  </si>
  <si>
    <t>25*0,025 'Přepočtené koeficientem množství</t>
  </si>
  <si>
    <t>27</t>
  </si>
  <si>
    <t>181951111</t>
  </si>
  <si>
    <t>Úprava pláně v hornině třídy těžitelnosti I skupiny 1 až 3 bez zhutnění strojně</t>
  </si>
  <si>
    <t>1894730539</t>
  </si>
  <si>
    <t>Úprava pláně vyrovnáním výškových rozdílů strojně v hornině třídy těžitelnosti I, skupiny 1 až 3 bez zhutnění</t>
  </si>
  <si>
    <t>https://podminky.urs.cz/item/CS_URS_2022_01/181951111</t>
  </si>
  <si>
    <t>plochy pro zatravnění</t>
  </si>
  <si>
    <t>kolem šachty Š19, kolem příkopů</t>
  </si>
  <si>
    <t>28</t>
  </si>
  <si>
    <t>181951114</t>
  </si>
  <si>
    <t>Úprava pláně v hornině třídy těžitelnosti II skupiny 4 a 5 se zhutněním strojně</t>
  </si>
  <si>
    <t>-1929313892</t>
  </si>
  <si>
    <t>Úprava pláně vyrovnáním výškových rozdílů strojně v hornině třídy těžitelnosti II, skupiny 4 a 5 se zhutněním</t>
  </si>
  <si>
    <t>https://podminky.urs.cz/item/CS_URS_2022_01/181951114</t>
  </si>
  <si>
    <t>plochy zasypané recyklátem betonovým</t>
  </si>
  <si>
    <t>40*0,8</t>
  </si>
  <si>
    <t>18*0,8</t>
  </si>
  <si>
    <t>565,70*1,1</t>
  </si>
  <si>
    <t>29</t>
  </si>
  <si>
    <t>185804311</t>
  </si>
  <si>
    <t>Zalití rostlin vodou plocha do 20 m2</t>
  </si>
  <si>
    <t>847127808</t>
  </si>
  <si>
    <t>Zalití rostlin vodou plochy záhonů jednotlivě do 20 m2</t>
  </si>
  <si>
    <t>https://podminky.urs.cz/item/CS_URS_2022_01/185804311</t>
  </si>
  <si>
    <t>3 x zalití v množství 10l/m2</t>
  </si>
  <si>
    <t>3*25</t>
  </si>
  <si>
    <t>75*0,01 'Přepočtené koeficientem množství</t>
  </si>
  <si>
    <t>Zakládání</t>
  </si>
  <si>
    <t>30</t>
  </si>
  <si>
    <t>211531111</t>
  </si>
  <si>
    <t>Výplň odvodňovacích žeber nebo trativodů kamenivem hrubým drceným frakce 16 až 63 mm</t>
  </si>
  <si>
    <t>1952269238</t>
  </si>
  <si>
    <t>Výplň kamenivem do rýh odvodňovacích žeber nebo trativodů bez zhutnění, s úpravou povrchu výplně kamenivem hrubým drceným frakce 16 až 63 mm</t>
  </si>
  <si>
    <t>https://podminky.urs.cz/item/CS_URS_2022_01/211531111</t>
  </si>
  <si>
    <t>trasa kanalizace DN300 v silnici SÚS</t>
  </si>
  <si>
    <t>45+477,20 = 522,20 m´</t>
  </si>
  <si>
    <t>522,2*1,1*0,1</t>
  </si>
  <si>
    <t>odpočet drenážní trubky:</t>
  </si>
  <si>
    <t>-3,14*0,04*0,04*522,20</t>
  </si>
  <si>
    <t>31</t>
  </si>
  <si>
    <t>211971121</t>
  </si>
  <si>
    <t>Zřízení opláštění žeber nebo trativodů geotextilií v rýze nebo zářezu sklonu přes 1:2 š do 2,5 m</t>
  </si>
  <si>
    <t>824035364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</si>
  <si>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</si>
  <si>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https://podminky.urs.cz/item/CS_URS_2022_01/211971121</t>
  </si>
  <si>
    <t>522,2*1,3</t>
  </si>
  <si>
    <t>32</t>
  </si>
  <si>
    <t>69311226</t>
  </si>
  <si>
    <t>geotextilie netkaná separační, ochranná, filtrační, drenážní PES 150g/m2</t>
  </si>
  <si>
    <t>645596306</t>
  </si>
  <si>
    <t>678,86*1,2 'Přepočtené koeficientem množství</t>
  </si>
  <si>
    <t>33</t>
  </si>
  <si>
    <t>212755213</t>
  </si>
  <si>
    <t>Trativody z drenážních trubek plastových flexibilních D 80 mm bez lože</t>
  </si>
  <si>
    <t>-1933658160</t>
  </si>
  <si>
    <t>Trativody bez lože z drenážních trubek plastových flexibilních D 80 mm</t>
  </si>
  <si>
    <t>https://podminky.urs.cz/item/CS_URS_2022_01/212755213</t>
  </si>
  <si>
    <t>45+477,20</t>
  </si>
  <si>
    <t>34</t>
  </si>
  <si>
    <t>271532212</t>
  </si>
  <si>
    <t>Podsyp pod základové konstrukce se zhutněním z hrubého kameniva frakce 16 až 32 mm</t>
  </si>
  <si>
    <t>1129939710</t>
  </si>
  <si>
    <t>Podsyp pod základové konstrukce se zhutněním a urovnáním povrchu z kameniva hrubého, frakce 16 - 32 mm</t>
  </si>
  <si>
    <t>https://podminky.urs.cz/item/CS_URS_2022_01/271532212</t>
  </si>
  <si>
    <t>1,7*1*0,1*2</t>
  </si>
  <si>
    <t>1,8*1,8*0,1*19</t>
  </si>
  <si>
    <t>Svislé a kompletní konstrukce</t>
  </si>
  <si>
    <t>35</t>
  </si>
  <si>
    <t>359901211</t>
  </si>
  <si>
    <t>Monitoring stoky jakékoli výšky na nové kanalizaci</t>
  </si>
  <si>
    <t>1777798435</t>
  </si>
  <si>
    <t>Monitoring stok (kamerový systém) jakékoli výšky nová kanalizace</t>
  </si>
  <si>
    <t>https://podminky.urs.cz/item/CS_URS_2022_01/359901211</t>
  </si>
  <si>
    <t>stoka PVC DN300</t>
  </si>
  <si>
    <t>522,2</t>
  </si>
  <si>
    <t>odlehčení PVC DN300</t>
  </si>
  <si>
    <t>43,5</t>
  </si>
  <si>
    <t>přípojky UV DN150</t>
  </si>
  <si>
    <t>40</t>
  </si>
  <si>
    <t>přípojky HV DN200</t>
  </si>
  <si>
    <t>Vodorovné konstrukce</t>
  </si>
  <si>
    <t>36</t>
  </si>
  <si>
    <t>451313511</t>
  </si>
  <si>
    <t>Podkladní vrstva z betonu prostého se zvýšenými nároky na prostředí pod dlažbu tl do 100 mm</t>
  </si>
  <si>
    <t>-204372088</t>
  </si>
  <si>
    <t>Podkladní vrstva z betonu prostého pod dlažbu se zvýšenými nároky na prostředí tl. do 100 mm</t>
  </si>
  <si>
    <t>https://podminky.urs.cz/item/CS_URS_2022_01/451313511</t>
  </si>
  <si>
    <t>37</t>
  </si>
  <si>
    <t>451572111</t>
  </si>
  <si>
    <t>Lože pod potrubí otevřený výkop z kameniva drobného těženého</t>
  </si>
  <si>
    <t>655068745</t>
  </si>
  <si>
    <t>Lože pod potrubí, stoky a drobné objekty v otevřeném výkopu z kameniva drobného těženého 0 až 4 mm</t>
  </si>
  <si>
    <t>https://podminky.urs.cz/item/CS_URS_2022_01/451572111</t>
  </si>
  <si>
    <t>PVC DN300</t>
  </si>
  <si>
    <t>45+477,2+43,5 = 565,70 m´</t>
  </si>
  <si>
    <t>565,7*1,1*0,1</t>
  </si>
  <si>
    <t>PVC DN200 ( přípojky HV )</t>
  </si>
  <si>
    <t>18*0,8*0,1</t>
  </si>
  <si>
    <t>PVC DN150 ( přípojky UV )</t>
  </si>
  <si>
    <t>40*0,8*0,1</t>
  </si>
  <si>
    <t>38</t>
  </si>
  <si>
    <t>452218142</t>
  </si>
  <si>
    <t>Zajišťovací práh z upraveného lomového kamene na cementovou maltu</t>
  </si>
  <si>
    <t>-2051196659</t>
  </si>
  <si>
    <t>Zajišťovací práh z upraveného lomového kamene na dně a ve svahu melioračních kanálů, s patkami nebo bez patek s dlažbovitou úpravou viditelných ploch na cementovou maltu</t>
  </si>
  <si>
    <t>https://podminky.urs.cz/item/CS_URS_2022_01/452218142</t>
  </si>
  <si>
    <t>3,1*0,4*0,5</t>
  </si>
  <si>
    <t>1,9*0,3*0,4*2</t>
  </si>
  <si>
    <t>39</t>
  </si>
  <si>
    <t>452311131</t>
  </si>
  <si>
    <t>Podkladní desky z betonu prostého tř. C 12/15 otevřený výkop</t>
  </si>
  <si>
    <t>691793821</t>
  </si>
  <si>
    <t>Podkladní a zajišťovací konstrukce z betonu prostého v otevřeném výkopu desky pod potrubí, stoky a drobné objekty z betonu tř. C 12/15</t>
  </si>
  <si>
    <t>https://podminky.urs.cz/item/CS_URS_2022_01/452311131</t>
  </si>
  <si>
    <t>1,8*1,8*0,1</t>
  </si>
  <si>
    <t>452321131</t>
  </si>
  <si>
    <t>Podkladní desky ze ŽB tř. C 12/15 otevřený výkop</t>
  </si>
  <si>
    <t>437970251</t>
  </si>
  <si>
    <t>Podkladní a zajišťovací konstrukce z betonu železového v otevřeném výkopu desky pod potrubí, stoky a drobné objekty z betonu tř. C 12/15</t>
  </si>
  <si>
    <t>https://podminky.urs.cz/item/CS_URS_2022_01/452321131</t>
  </si>
  <si>
    <t>podkladní deska horské vpusti - 2 x tl.150 mm</t>
  </si>
  <si>
    <t>1,7*1*0,15*2</t>
  </si>
  <si>
    <t>41</t>
  </si>
  <si>
    <t>452351101</t>
  </si>
  <si>
    <t>Bednění podkladních desek nebo bloků nebo sedlového lože otevřený výkop</t>
  </si>
  <si>
    <t>-982504411</t>
  </si>
  <si>
    <t>Bednění podkladních a zajišťovacích konstrukcí v otevřeném výkopu desek nebo sedlových loží pod potrubí, stoky a drobné objekty</t>
  </si>
  <si>
    <t>https://podminky.urs.cz/item/CS_URS_2022_01/452351101</t>
  </si>
  <si>
    <t>(1,7+1)*2*0,15*2</t>
  </si>
  <si>
    <t>42</t>
  </si>
  <si>
    <t>452368211</t>
  </si>
  <si>
    <t>Výztuž podkladních desek nebo bloků nebo pražců otevřený výkop ze svařovaných sítí Kari</t>
  </si>
  <si>
    <t>-321116902</t>
  </si>
  <si>
    <t>Výztuž podkladních desek, bloků nebo pražců v otevřeném výkopu ze svařovaných sítí typu Kari</t>
  </si>
  <si>
    <t>https://podminky.urs.cz/item/CS_URS_2022_01/452368211</t>
  </si>
  <si>
    <t>KARI síť 100/100/8 mm</t>
  </si>
  <si>
    <t>1,7*1*2*0,008</t>
  </si>
  <si>
    <t>43</t>
  </si>
  <si>
    <t>463211142</t>
  </si>
  <si>
    <t>Rovnanina objemu do 3 m3 z lomového kamene tříděného hm přes 80 do 200 kg s urovnáním líce</t>
  </si>
  <si>
    <t>-2022213282</t>
  </si>
  <si>
    <t>Rovnanina z lomového kamene neupraveného pro podélné i příčné objekty objemu do 3 m3 z kamene tříděného, s urovnáním líce a vyklínováním spár úlomky kamene hmotnost jednotlivých kamenů přes 80 do 200 kg</t>
  </si>
  <si>
    <t>https://podminky.urs.cz/item/CS_URS_2022_01/463211142</t>
  </si>
  <si>
    <t>(2,5*1,3*2+2,5*0,5)*0,3</t>
  </si>
  <si>
    <t>44</t>
  </si>
  <si>
    <t>465513227</t>
  </si>
  <si>
    <t>Dlažba z lomového kamene na cementovou maltu s vyspárováním tl 250 mm pro hráze</t>
  </si>
  <si>
    <t>846560574</t>
  </si>
  <si>
    <t>Dlažba z lomového kamene lomařsky upraveného na cementovou maltu, s vyspárováním cementovou maltou, tl. kamene 250 mm</t>
  </si>
  <si>
    <t>https://podminky.urs.cz/item/CS_URS_2022_01/465513227</t>
  </si>
  <si>
    <t>Komunikace pozemní</t>
  </si>
  <si>
    <t>45</t>
  </si>
  <si>
    <t>564851111</t>
  </si>
  <si>
    <t>Podklad ze štěrkodrtě ŠD plochy přes 100 m2 tl 150 mm</t>
  </si>
  <si>
    <t>-1530001036</t>
  </si>
  <si>
    <t>Podklad ze štěrkodrti ŠD s rozprostřením a zhutněním plochy přes 100 m2, po zhutnění tl. 150 mm</t>
  </si>
  <si>
    <t>https://podminky.urs.cz/item/CS_URS_2022_01/564851111</t>
  </si>
  <si>
    <t>štěrkodrť fr.0/32 mm</t>
  </si>
  <si>
    <t>46</t>
  </si>
  <si>
    <t>564871111</t>
  </si>
  <si>
    <t>Podklad ze štěrkodrtě ŠD plochy přes 100 m2 tl 250 mm</t>
  </si>
  <si>
    <t>-1595650759</t>
  </si>
  <si>
    <t>Podklad ze štěrkodrti ŠD s rozprostřením a zhutněním plochy přes 100 m2, po zhutnění tl. 250 mm</t>
  </si>
  <si>
    <t>https://podminky.urs.cz/item/CS_URS_2022_01/564871111</t>
  </si>
  <si>
    <t>štěrkodrť fr.0/63 mm</t>
  </si>
  <si>
    <t>Trubní vedení</t>
  </si>
  <si>
    <t>47</t>
  </si>
  <si>
    <t>871313121</t>
  </si>
  <si>
    <t>Montáž kanalizačního potrubí z PVC těsněné gumovým kroužkem otevřený výkop sklon do 20 % DN 160</t>
  </si>
  <si>
    <t>1492332020</t>
  </si>
  <si>
    <t>Montáž kanalizačního potrubí z plastů z tvrdého PVC těsněných gumovým kroužkem v otevřeném výkopu ve sklonu do 20 % DN 160</t>
  </si>
  <si>
    <t>https://podminky.urs.cz/item/CS_URS_2022_01/871313121</t>
  </si>
  <si>
    <t>48</t>
  </si>
  <si>
    <t>28611250</t>
  </si>
  <si>
    <t>trubka kanalizační PVC-U DN 160x3000mm SN16</t>
  </si>
  <si>
    <t>139506522</t>
  </si>
  <si>
    <t>40*1,03 'Přepočtené koeficientem množství</t>
  </si>
  <si>
    <t>49</t>
  </si>
  <si>
    <t>871353121</t>
  </si>
  <si>
    <t>Montáž kanalizačního potrubí z PVC těsněné gumovým kroužkem otevřený výkop sklon do 20 % DN 200</t>
  </si>
  <si>
    <t>-451934327</t>
  </si>
  <si>
    <t>Montáž kanalizačního potrubí z plastů z tvrdého PVC těsněných gumovým kroužkem v otevřeném výkopu ve sklonu do 20 % DN 200</t>
  </si>
  <si>
    <t>https://podminky.urs.cz/item/CS_URS_2022_01/871353121</t>
  </si>
  <si>
    <t>přípojky horských vpustí</t>
  </si>
  <si>
    <t>50</t>
  </si>
  <si>
    <t>28611251</t>
  </si>
  <si>
    <t>trubka kanalizační PVC-U DN 200x3000mm SN16</t>
  </si>
  <si>
    <t>1125319536</t>
  </si>
  <si>
    <t>18*1,03 'Přepočtené koeficientem množství</t>
  </si>
  <si>
    <t>51</t>
  </si>
  <si>
    <t>871373121</t>
  </si>
  <si>
    <t>Montáž kanalizačního potrubí z PVC těsněné gumovým kroužkem otevřený výkop sklon do 20 % DN 315</t>
  </si>
  <si>
    <t>-774030810</t>
  </si>
  <si>
    <t>Montáž kanalizačního potrubí z plastů z tvrdého PVC těsněných gumovým kroužkem v otevřeném výkopu ve sklonu do 20 % DN 315</t>
  </si>
  <si>
    <t>https://podminky.urs.cz/item/CS_URS_2022_01/871373121</t>
  </si>
  <si>
    <t>DN300 SN12</t>
  </si>
  <si>
    <t>477,2</t>
  </si>
  <si>
    <t>DN300 SN16</t>
  </si>
  <si>
    <t>45+43,5</t>
  </si>
  <si>
    <t>52</t>
  </si>
  <si>
    <t>28611233</t>
  </si>
  <si>
    <t>trubka kanalizační PVC-U DN 315x3000mm SN12</t>
  </si>
  <si>
    <t>-1789781745</t>
  </si>
  <si>
    <t>477,2*1,03 'Přepočtené koeficientem množství</t>
  </si>
  <si>
    <t>53</t>
  </si>
  <si>
    <t>28611253</t>
  </si>
  <si>
    <t>trubka kanalizační PVC-U DN 315x3000mm SN16</t>
  </si>
  <si>
    <t>395161219</t>
  </si>
  <si>
    <t>88,5*1,03 'Přepočtené koeficientem množství</t>
  </si>
  <si>
    <t>54</t>
  </si>
  <si>
    <t>877315211</t>
  </si>
  <si>
    <t>Montáž tvarovek z tvrdého PVC-systém KG nebo z polypropylenu-systém KG 2000 jednoosé DN 160</t>
  </si>
  <si>
    <t>kus</t>
  </si>
  <si>
    <t>-1865408951</t>
  </si>
  <si>
    <t>Montáž tvarovek na kanalizačním potrubí z trub z plastu z tvrdého PVC nebo z polypropylenu v otevřeném výkopu jednoosých DN 160</t>
  </si>
  <si>
    <t>https://podminky.urs.cz/item/CS_URS_2022_01/877315211</t>
  </si>
  <si>
    <t>13+13</t>
  </si>
  <si>
    <t>55</t>
  </si>
  <si>
    <t>286171R1</t>
  </si>
  <si>
    <t>koleno kanalizační PVC-U SN16 15° DN 150</t>
  </si>
  <si>
    <t>-1361938343</t>
  </si>
  <si>
    <t>56</t>
  </si>
  <si>
    <t>286171R2</t>
  </si>
  <si>
    <t>koleno kanalizační PVC-U SN16 45° DN 150</t>
  </si>
  <si>
    <t>1402429865</t>
  </si>
  <si>
    <t>57</t>
  </si>
  <si>
    <t>877355211</t>
  </si>
  <si>
    <t>Montáž tvarovek z tvrdého PVC-systém KG nebo z polypropylenu-systém KG 2000 jednoosé DN 200</t>
  </si>
  <si>
    <t>-1585211549</t>
  </si>
  <si>
    <t>Montáž tvarovek na kanalizačním potrubí z trub z plastu z tvrdého PVC nebo z polypropylenu v otevřeném výkopu jednoosých DN 200</t>
  </si>
  <si>
    <t>https://podminky.urs.cz/item/CS_URS_2022_01/877355211</t>
  </si>
  <si>
    <t>58</t>
  </si>
  <si>
    <t>286171R3</t>
  </si>
  <si>
    <t>koleno kanalizační PVC-U SN16 30° DN 200</t>
  </si>
  <si>
    <t>-105384040</t>
  </si>
  <si>
    <t>59</t>
  </si>
  <si>
    <t>286171R4</t>
  </si>
  <si>
    <t>koleno kanalizační PVC-U SN16 45° DN 200</t>
  </si>
  <si>
    <t>144357891</t>
  </si>
  <si>
    <t>60</t>
  </si>
  <si>
    <t>1410000R</t>
  </si>
  <si>
    <t>pružná spojka např.Flexseal SC materiál ocel nerez 1.4301 - spojení potrubí BET200 + PVC DN200 - dodávka + montáž</t>
  </si>
  <si>
    <t>-2007103068</t>
  </si>
  <si>
    <t>61</t>
  </si>
  <si>
    <t>877375211</t>
  </si>
  <si>
    <t>Montáž tvarovek z tvrdého PVC-systém KG nebo z polypropylenu-systém KG 2000 jednoosé DN 315</t>
  </si>
  <si>
    <t>-942320888</t>
  </si>
  <si>
    <t>Montáž tvarovek na kanalizačním potrubí z trub z plastu z tvrdého PVC nebo z polypropylenu v otevřeném výkopu jednoosých DN 315</t>
  </si>
  <si>
    <t>https://podminky.urs.cz/item/CS_URS_2022_01/877375211</t>
  </si>
  <si>
    <t>přesuvka DN300</t>
  </si>
  <si>
    <t>speciální kloubová tvarovka PVC DN300 pro nátok a výtok ze šachty - 10 x šachta</t>
  </si>
  <si>
    <t>10*2</t>
  </si>
  <si>
    <t>vložka šachtová DN300 ( Š19 )</t>
  </si>
  <si>
    <t>62</t>
  </si>
  <si>
    <t>286122R6</t>
  </si>
  <si>
    <t>přesuvka kanalizační plastová PVC-U DN 315 SN12/16</t>
  </si>
  <si>
    <t>CS ÚRS 2021 01</t>
  </si>
  <si>
    <t>-553628798</t>
  </si>
  <si>
    <t>63</t>
  </si>
  <si>
    <t>286122R7</t>
  </si>
  <si>
    <t>vložka šachtová kanalizační PVC-U DN 315</t>
  </si>
  <si>
    <t>661561970</t>
  </si>
  <si>
    <t>64</t>
  </si>
  <si>
    <t>28651003</t>
  </si>
  <si>
    <t>hrdlo kloubové kanalizační PVC-U hrdlo/dřík DN 315</t>
  </si>
  <si>
    <t>-1989004333</t>
  </si>
  <si>
    <t>65</t>
  </si>
  <si>
    <t>877375221</t>
  </si>
  <si>
    <t>Montáž tvarovek z tvrdého PVC-systém KG nebo z polypropylenu-systém KG 2000 dvouosé DN 315</t>
  </si>
  <si>
    <t>-870311879</t>
  </si>
  <si>
    <t>Montáž tvarovek na kanalizačním potrubí z trub z plastu z tvrdého PVC nebo z polypropylenu v otevřeném výkopu dvouosých DN 315</t>
  </si>
  <si>
    <t>https://podminky.urs.cz/item/CS_URS_2022_01/877375221</t>
  </si>
  <si>
    <t>66</t>
  </si>
  <si>
    <t>286172R5</t>
  </si>
  <si>
    <t>odbočka kanalizační PVC-U SN16 45° DN 300/150</t>
  </si>
  <si>
    <t>1525827304</t>
  </si>
  <si>
    <t>67</t>
  </si>
  <si>
    <t>286172R7</t>
  </si>
  <si>
    <t>odbočka kanalizační PVC-U SN16 45° DN 300/200 ( napojení propustku )</t>
  </si>
  <si>
    <t>-1262992593</t>
  </si>
  <si>
    <t>68</t>
  </si>
  <si>
    <t>89238000R</t>
  </si>
  <si>
    <t>Zkouška vodotěsnosti kanalizačního potrubí do DN300 vodou</t>
  </si>
  <si>
    <t>-1427441371</t>
  </si>
  <si>
    <t>69</t>
  </si>
  <si>
    <t>894411311</t>
  </si>
  <si>
    <t>Osazení betonových nebo železobetonových dílců pro šachty skruží rovných</t>
  </si>
  <si>
    <t>-415644201</t>
  </si>
  <si>
    <t>https://podminky.urs.cz/item/CS_URS_2022_01/894411311</t>
  </si>
  <si>
    <t>70</t>
  </si>
  <si>
    <t>59224160</t>
  </si>
  <si>
    <t>skruž kanalizační s ocelovými stupadly 100x25x12cm</t>
  </si>
  <si>
    <t>771973954</t>
  </si>
  <si>
    <t>71</t>
  </si>
  <si>
    <t>894414111</t>
  </si>
  <si>
    <t>Osazení betonových nebo železobetonových dílců pro šachty skruží základových (dno)</t>
  </si>
  <si>
    <t>-400474628</t>
  </si>
  <si>
    <t>https://podminky.urs.cz/item/CS_URS_2022_01/894414111</t>
  </si>
  <si>
    <t>72</t>
  </si>
  <si>
    <t>5922433R</t>
  </si>
  <si>
    <t>dno betonové šachty kanalizační přímé 100x80x50cm např-TBZ-Q.1 100/611 KOM s vestavěnou kynetou D/2 ( včetně 3 x otvor do dna )</t>
  </si>
  <si>
    <t>222263712</t>
  </si>
  <si>
    <t>Š19 - napojení na meliorace</t>
  </si>
  <si>
    <t>šachtové dno s otvory pro potrubí:</t>
  </si>
  <si>
    <t>PVC-U DN300 - 1 x + otvor pro meliorace - bude zjištěno při výkopových pracech</t>
  </si>
  <si>
    <t>73</t>
  </si>
  <si>
    <t>59224348</t>
  </si>
  <si>
    <t>těsnění elastomerové pro spojení šachetních dílů DN 1000</t>
  </si>
  <si>
    <t>751047588</t>
  </si>
  <si>
    <t>74</t>
  </si>
  <si>
    <t>894414211</t>
  </si>
  <si>
    <t>Osazení betonových nebo železobetonových dílců pro šachty desek zákrytových</t>
  </si>
  <si>
    <t>102749196</t>
  </si>
  <si>
    <t>https://podminky.urs.cz/item/CS_URS_2022_01/894414211</t>
  </si>
  <si>
    <t>Š10 ( odlehčovací šachta ) - zákrytová deska na DN1500</t>
  </si>
  <si>
    <t>Š19 ( napojení na meliorace ) - zákrytová deska na DN1000</t>
  </si>
  <si>
    <t>75</t>
  </si>
  <si>
    <t>1121502</t>
  </si>
  <si>
    <t>Deska zákrytová např.TZK-Q.1 150-63/17</t>
  </si>
  <si>
    <t>2091522140</t>
  </si>
  <si>
    <t>Š10</t>
  </si>
  <si>
    <t>76</t>
  </si>
  <si>
    <t>1121601</t>
  </si>
  <si>
    <t>Deska zákrytová např.TZK-Q.1 100-63/17</t>
  </si>
  <si>
    <t>1182943855</t>
  </si>
  <si>
    <t>77</t>
  </si>
  <si>
    <t>89481000R</t>
  </si>
  <si>
    <t>Plastová kanalizační šachta DN1000 mm viz.výkres č.D.3.2.5, č.D.3.2.6 ( Odlehčovací šachta Š10 ) - dodávka + montáž</t>
  </si>
  <si>
    <t>1699626564</t>
  </si>
  <si>
    <t>18 x revizní šachta výšky cca 2 m</t>
  </si>
  <si>
    <t>1 x revizní šachta výšky cca 1,20 m</t>
  </si>
  <si>
    <t>skladba šachty:</t>
  </si>
  <si>
    <t>samonivelační poklop s pantem litina D400 s odvětráním - 19 ks</t>
  </si>
  <si>
    <t>betonový odlehčovací prstenec - 18 ks</t>
  </si>
  <si>
    <t>roznášecí betonový věnec tl.150 mm - 1 x Š10 Odlehčovací šachta</t>
  </si>
  <si>
    <t xml:space="preserve">vyříznutí otvoru průměru 300 mm do konusu Š10 - 1 x </t>
  </si>
  <si>
    <t>konus - 18 ks ( Š10 má zákrytovou desku - není součástí této položky )</t>
  </si>
  <si>
    <t>korugovaná trouba DN1000 - 19 ks</t>
  </si>
  <si>
    <t>žebřík L=1,63 m včetně příslušenství - 18 ks</t>
  </si>
  <si>
    <t>šachtové dno DN1000 na potrubí PVC-U DN300 + 7 x otvor pro přípojku UV DN150 + 2 x otvor pro přípojku HV</t>
  </si>
  <si>
    <t>ucpávka dna DN300 - 1 x Š10</t>
  </si>
  <si>
    <t>šachtové těsnění mezi jednotlivé šachtové dílce dle pokynů výrobce</t>
  </si>
  <si>
    <t>78</t>
  </si>
  <si>
    <t>PFB.1110210</t>
  </si>
  <si>
    <t>Horská vpusť HV 124/62/153-86/30 P ( otvor DN200 ) šikmá včetně mříže litinové tř.B125 - doprava + dodávka + montáž</t>
  </si>
  <si>
    <t>1312298306</t>
  </si>
  <si>
    <t xml:space="preserve">Horská vpusť HV 124/62/153-86/30 P ( otvor DN200 ) šikmá včetně mříže litinové tř.B125 - doprava + dodávka + montáž
</t>
  </si>
  <si>
    <t>79</t>
  </si>
  <si>
    <t>899104112</t>
  </si>
  <si>
    <t>Osazení poklopů litinových nebo ocelových včetně rámů pro třídu zatížení D400, E600</t>
  </si>
  <si>
    <t>-325763742</t>
  </si>
  <si>
    <t>Osazení poklopů litinových a ocelových včetně rámů pro třídu zatížení D400, E600</t>
  </si>
  <si>
    <t>https://podminky.urs.cz/item/CS_URS_2022_01/899104112</t>
  </si>
  <si>
    <t>80</t>
  </si>
  <si>
    <t>55241031</t>
  </si>
  <si>
    <t>poklop šachtový třída D400, kruhový s ventilací</t>
  </si>
  <si>
    <t>1917883517</t>
  </si>
  <si>
    <t>81</t>
  </si>
  <si>
    <t>899722111</t>
  </si>
  <si>
    <t>Krytí potrubí z plastů výstražnou fólií z PVC 20 cm</t>
  </si>
  <si>
    <t>862851126</t>
  </si>
  <si>
    <t>Krytí potrubí z plastů výstražnou fólií z PVC šířky 20 cm</t>
  </si>
  <si>
    <t>https://podminky.urs.cz/item/CS_URS_2022_01/899722111</t>
  </si>
  <si>
    <t>dešťová kanalizace</t>
  </si>
  <si>
    <t>21+61,7</t>
  </si>
  <si>
    <t>vodovod</t>
  </si>
  <si>
    <t>82</t>
  </si>
  <si>
    <t>89980000R</t>
  </si>
  <si>
    <t>Napojení neidentifikovatelných přípojek " čerpání pouze se souhlasem TDI" !!! - dodávka + montáž</t>
  </si>
  <si>
    <t>kpl</t>
  </si>
  <si>
    <t>-543920110</t>
  </si>
  <si>
    <t>položka zahrnuje:</t>
  </si>
  <si>
    <t>potrubí PVC-U DN150 SN16 - 20 m´</t>
  </si>
  <si>
    <t>odbočka 300/150 - 5 ks</t>
  </si>
  <si>
    <t>koleno PVC DN150-45°- 5 ks</t>
  </si>
  <si>
    <t>koleno PVC DN150-15°- 5 ks</t>
  </si>
  <si>
    <t>pružná spojka flex-seal - 5 ks</t>
  </si>
  <si>
    <t>83</t>
  </si>
  <si>
    <t>89981000R</t>
  </si>
  <si>
    <t>Vysprávka propustku v místě napojení odlehčovací stoky "čerpání pouze se souhlasem TDI"!!! - dodávka + montáž</t>
  </si>
  <si>
    <t>-747146474</t>
  </si>
  <si>
    <t>zemní práce-výkop, násyp, podsyp</t>
  </si>
  <si>
    <t>odstranění bet. potrubí DN300, L= max. 5,0 m vč. zemních prací a likvidace</t>
  </si>
  <si>
    <t xml:space="preserve">potrubí Ultra Cor DN300 SN16 - 5 max. m  vč. obetonování</t>
  </si>
  <si>
    <t>obnova konstrukčních vrstev štěrkové vozovky</t>
  </si>
  <si>
    <t>998</t>
  </si>
  <si>
    <t>Přesun hmot</t>
  </si>
  <si>
    <t>84</t>
  </si>
  <si>
    <t>998276101</t>
  </si>
  <si>
    <t>Přesun hmot pro trubní vedení z trub z plastických hmot otevřený výkop</t>
  </si>
  <si>
    <t>-1153590142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</si>
  <si>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</si>
  <si>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</si>
  <si>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VRN</t>
  </si>
  <si>
    <t>Vedlejší rozpočtové náklady</t>
  </si>
  <si>
    <t>VRN1</t>
  </si>
  <si>
    <t>Průzkumné, geodetické a projektové práce</t>
  </si>
  <si>
    <t>85</t>
  </si>
  <si>
    <t>012002000</t>
  </si>
  <si>
    <t>Geodetické práce</t>
  </si>
  <si>
    <t>1024</t>
  </si>
  <si>
    <t>1513796480</t>
  </si>
  <si>
    <t>https://podminky.urs.cz/item/CS_URS_2022_01/012002000</t>
  </si>
  <si>
    <t>VRN9</t>
  </si>
  <si>
    <t>Ostatní náklady</t>
  </si>
  <si>
    <t>86</t>
  </si>
  <si>
    <t>09000100R</t>
  </si>
  <si>
    <t>Vytýčení sít</t>
  </si>
  <si>
    <t>-1771751878</t>
  </si>
  <si>
    <t>Vytýčení sítí</t>
  </si>
  <si>
    <t>SO 302 - Rekonstrukce dešťové kanalizace - Včelákov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</si>
  <si>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</si>
  <si>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</si>
  <si>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</si>
  <si>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-1220410508</t>
  </si>
  <si>
    <t>2 x kabel v rýze šířky 900 mm</t>
  </si>
  <si>
    <t>2*0,9</t>
  </si>
  <si>
    <t>1 x kabel v rýze šířky 1900 mm</t>
  </si>
  <si>
    <t>1*1,9</t>
  </si>
  <si>
    <t>132251101</t>
  </si>
  <si>
    <t>Hloubení rýh nezapažených š do 800 mm v hornině třídy těžitelnosti I skupiny 3 objem do 20 m3 strojně</t>
  </si>
  <si>
    <t>413346360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</si>
  <si>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</si>
  <si>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</si>
  <si>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>přípojky UV - PVC 150 SN16</t>
  </si>
  <si>
    <t>hloubka rýhy po odstranění povrchů</t>
  </si>
  <si>
    <t>průměrná hloubka hloubení = 0,450 m</t>
  </si>
  <si>
    <t>délka = 21 m´</t>
  </si>
  <si>
    <t>21*0,8*0,45</t>
  </si>
  <si>
    <t>odstranění potrubí DN400 mimo novou kanalizaci délky 17 m</t>
  </si>
  <si>
    <t>17*0,8*0,45</t>
  </si>
  <si>
    <t>odpočet potrubí původní dešťové kanalizace BET400 v délce 17 m</t>
  </si>
  <si>
    <t>-3,14*0,2*0,2*17</t>
  </si>
  <si>
    <t>132251253</t>
  </si>
  <si>
    <t>Hloubení rýh nezapažených š do 2000 mm v hornině třídy těžitelnosti I skupiny 3 objem do 100 m3 strojně</t>
  </si>
  <si>
    <t>-1213657159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</si>
  <si>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</si>
  <si>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https://podminky.urs.cz/item/CS_URS_2022_01/132251253</t>
  </si>
  <si>
    <t>dešťová kanalizace PP300 SN16 - samostatný výkop</t>
  </si>
  <si>
    <t>délka úseku = 34,70 m´</t>
  </si>
  <si>
    <t>šířka rýhy = 0,90 m</t>
  </si>
  <si>
    <t>průměrná hloubka rýhy = 0,90 m</t>
  </si>
  <si>
    <t>34,7*0,9*0,9</t>
  </si>
  <si>
    <t>dešťová kanalizace PP300 SN16 v souběhu s vodovodem PVC110 PN16</t>
  </si>
  <si>
    <t>v trase započteno i hloubení pro šachtu Š2 z PP DN600</t>
  </si>
  <si>
    <t>délka úseku = 27 m´</t>
  </si>
  <si>
    <t>šířka rýhy = 1,90 m</t>
  </si>
  <si>
    <t>průměrná hloubka rýhy kanalizace = 0,90 m</t>
  </si>
  <si>
    <t>27*1*0,9</t>
  </si>
  <si>
    <t>průměrná hloubka rýhy vodovodu = 1,20 m</t>
  </si>
  <si>
    <t>27*0,9*1,20</t>
  </si>
  <si>
    <t>odpočet potrubí původní dešťové kanalizace BET400 v délce 61 m´</t>
  </si>
  <si>
    <t>-3,14*0,2*0,2*61</t>
  </si>
  <si>
    <t>odpočet potrubí původního vodovodu PVC110 v délce 27 m´</t>
  </si>
  <si>
    <t>-3,14*0,055*0,055*27</t>
  </si>
  <si>
    <t>35960965</t>
  </si>
  <si>
    <t>šachta Š1 DN1000 mm osazena v místě po vybourané původní šachtě</t>
  </si>
  <si>
    <t>rozšíření výkopu</t>
  </si>
  <si>
    <t>2*2*1</t>
  </si>
  <si>
    <t>odpočet původní betonové šachty:</t>
  </si>
  <si>
    <t>-3,14*0,62*0,62*1</t>
  </si>
  <si>
    <t>šachta Š3 z PP DN600</t>
  </si>
  <si>
    <t>1*1*1</t>
  </si>
  <si>
    <t>724319393</t>
  </si>
  <si>
    <t>2*0,9*1*1</t>
  </si>
  <si>
    <t>1*1,9*1*1</t>
  </si>
  <si>
    <t>-1018699037</t>
  </si>
  <si>
    <t>dešťová kanalizace - samostatně</t>
  </si>
  <si>
    <t>34,7*1,2*2</t>
  </si>
  <si>
    <t>dešťová kanalizace v souběhu s vodovodem</t>
  </si>
  <si>
    <t>27*1,2+27*1,5</t>
  </si>
  <si>
    <t>-1346344743</t>
  </si>
  <si>
    <t>100871564</t>
  </si>
  <si>
    <t>odvoz přebytečného výkopku na skládku s poplatkem</t>
  </si>
  <si>
    <t>např. dle PD skládka GRANITA s.r.o. Žumberk - 10 km</t>
  </si>
  <si>
    <t>11,545+73,649+3,793</t>
  </si>
  <si>
    <t>zpětný zásyp výkopkem</t>
  </si>
  <si>
    <t>-30,709</t>
  </si>
  <si>
    <t>-1793424985</t>
  </si>
  <si>
    <t>58,278*1,6 'Přepočtené koeficientem množství</t>
  </si>
  <si>
    <t>1208110704</t>
  </si>
  <si>
    <t>-242143221</t>
  </si>
  <si>
    <t>přípojky UV - PVC 150 SN16 + odstranění potrubí DN400 + materiál ( objem ) potrubí</t>
  </si>
  <si>
    <t>7,56+6,12+2,135</t>
  </si>
  <si>
    <t>kanalizace, vodovod</t>
  </si>
  <si>
    <t>73,649</t>
  </si>
  <si>
    <t>šachta Š1, Š3</t>
  </si>
  <si>
    <t>3,793</t>
  </si>
  <si>
    <t>podsyp potrubí</t>
  </si>
  <si>
    <t>-21*0,8*0,1</t>
  </si>
  <si>
    <t>-34,7*0,9*0,1</t>
  </si>
  <si>
    <t>-27*1,9*0,1</t>
  </si>
  <si>
    <t>podsyp ze ŠP tl.100 mm pod Š2, Š3</t>
  </si>
  <si>
    <t>-1*1*0,1*2</t>
  </si>
  <si>
    <t>podkladní betonová deska tl.100 mm pod Š1</t>
  </si>
  <si>
    <t>obsyp potrubí:</t>
  </si>
  <si>
    <t>-21*0,8*(0,16+0,2)</t>
  </si>
  <si>
    <t>-34,7*0,9*(0,3+0,3)</t>
  </si>
  <si>
    <t>-27*1,0*(0,3+0,3)</t>
  </si>
  <si>
    <t>-27*0,9*(0,11+0,3)</t>
  </si>
  <si>
    <t>šachta Š1, Š2, Š3</t>
  </si>
  <si>
    <t>-3,14*0,3*0,3*1*2</t>
  </si>
  <si>
    <t>1617765421</t>
  </si>
  <si>
    <t>21*0,8*(0,16+0,2)</t>
  </si>
  <si>
    <t>34,7*0,9*(0,3+0,3)</t>
  </si>
  <si>
    <t>27*1,0*(0,3+0,3)</t>
  </si>
  <si>
    <t>27*0,9*(0,11+0,3)</t>
  </si>
  <si>
    <t>-3,14*0,08*0,08*21</t>
  </si>
  <si>
    <t>-3,14*0,15*0,15*61,7</t>
  </si>
  <si>
    <t>-424133279</t>
  </si>
  <si>
    <t>45,912*1,85 'Přepočtené koeficientem množství</t>
  </si>
  <si>
    <t>181912112</t>
  </si>
  <si>
    <t>Úprava pláně v hornině třídy těžitelnosti I skupiny 3 se zhutněním ručně</t>
  </si>
  <si>
    <t>-1540356425</t>
  </si>
  <si>
    <t>Úprava pláně vyrovnáním výškových rozdílů ručně v hornině třídy těžitelnosti I skupiny 3 se zhutněním</t>
  </si>
  <si>
    <t>https://podminky.urs.cz/item/CS_URS_2022_01/181912112</t>
  </si>
  <si>
    <t>21*0,8</t>
  </si>
  <si>
    <t>34,7*0,9</t>
  </si>
  <si>
    <t>27*1</t>
  </si>
  <si>
    <t>27*0,9</t>
  </si>
  <si>
    <t>-503988785</t>
  </si>
  <si>
    <t>-1751852961</t>
  </si>
  <si>
    <t>21*0,8*0,1</t>
  </si>
  <si>
    <t>34,7*0,9*0,1</t>
  </si>
  <si>
    <t>27*1,9*0,1</t>
  </si>
  <si>
    <t>451573111</t>
  </si>
  <si>
    <t>Lože pod potrubí otevřený výkop ze štěrkopísku</t>
  </si>
  <si>
    <t>347664533</t>
  </si>
  <si>
    <t>Lože pod potrubí, stoky a drobné objekty v otevřeném výkopu z písku a štěrkopísku do 63 mm</t>
  </si>
  <si>
    <t>https://podminky.urs.cz/item/CS_URS_2022_01/451573111</t>
  </si>
  <si>
    <t>1*1*0,1*2</t>
  </si>
  <si>
    <t>452112111</t>
  </si>
  <si>
    <t>Osazení betonových prstenců nebo rámů v do 100 mm</t>
  </si>
  <si>
    <t>-2009922268</t>
  </si>
  <si>
    <t>Osazení betonových dílců prstenců nebo rámů pod poklopy a mříže, výšky do 100 mm</t>
  </si>
  <si>
    <t>https://podminky.urs.cz/item/CS_URS_2022_01/452112111</t>
  </si>
  <si>
    <t>Š1 - 3 x prstenec výšky 100 mm</t>
  </si>
  <si>
    <t>59224187</t>
  </si>
  <si>
    <t>prstenec šachtový vyrovnávací betonový 625x120x100mm</t>
  </si>
  <si>
    <t>-800327969</t>
  </si>
  <si>
    <t>452311141</t>
  </si>
  <si>
    <t>Podkladní desky z betonu prostého tř. C 16/20 otevřený výkop</t>
  </si>
  <si>
    <t>1330262377</t>
  </si>
  <si>
    <t>Podkladní a zajišťovací konstrukce z betonu prostého v otevřeném výkopu desky pod potrubí, stoky a drobné objekty z betonu tř. C 16/20</t>
  </si>
  <si>
    <t>https://podminky.urs.cz/item/CS_URS_2022_01/452311141</t>
  </si>
  <si>
    <t>Š1</t>
  </si>
  <si>
    <t>452313131</t>
  </si>
  <si>
    <t>Podkladní bloky z betonu prostého tř. C 12/15 otevřený výkop</t>
  </si>
  <si>
    <t>-676122046</t>
  </si>
  <si>
    <t>Podkladní a zajišťovací konstrukce z betonu prostého v otevřeném výkopu bloky pro potrubí z betonu tř. C 12/15</t>
  </si>
  <si>
    <t>https://podminky.urs.cz/item/CS_URS_2022_01/452313131</t>
  </si>
  <si>
    <t>pod PP a T-kus</t>
  </si>
  <si>
    <t>0,3*0,3*0,3*2</t>
  </si>
  <si>
    <t>-3204233</t>
  </si>
  <si>
    <t>1,8*4*0,1</t>
  </si>
  <si>
    <t>452353101</t>
  </si>
  <si>
    <t>Bednění podkladních bloků otevřený výkop</t>
  </si>
  <si>
    <t>-796749349</t>
  </si>
  <si>
    <t>Bednění podkladních a zajišťovacích konstrukcí v otevřeném výkopu bloků pro potrubí</t>
  </si>
  <si>
    <t>https://podminky.urs.cz/item/CS_URS_2022_01/452353101</t>
  </si>
  <si>
    <t>2 x blok</t>
  </si>
  <si>
    <t>0,3*4*0,3*2</t>
  </si>
  <si>
    <t>Úpravy povrchů, podlahy a osazování výplní</t>
  </si>
  <si>
    <t>629992111</t>
  </si>
  <si>
    <t>Zatmelení spar mezi mostními prefabrikáty š do 10 mm PUR tmelem včetně výplně PUR pěnou</t>
  </si>
  <si>
    <t>-157751633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</si>
  <si>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</si>
  <si>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https://podminky.urs.cz/item/CS_URS_2022_01/629992111</t>
  </si>
  <si>
    <t>zatěsnění prostupu PVC potrubí DN150 v Š1</t>
  </si>
  <si>
    <t>3,14*0,16*2</t>
  </si>
  <si>
    <t>810391811</t>
  </si>
  <si>
    <t>Bourání stávajícího potrubí z betonu DN přes 200 do 400</t>
  </si>
  <si>
    <t>-428585658</t>
  </si>
  <si>
    <t>Bourání stávajícího potrubí z betonu v otevřeném výkopu DN přes 200 do 400</t>
  </si>
  <si>
    <t>https://podminky.urs.cz/item/CS_URS_2022_01/810391811</t>
  </si>
  <si>
    <t>stávající potrubí dešťové kanalizace DN400</t>
  </si>
  <si>
    <t>857242122</t>
  </si>
  <si>
    <t>Montáž litinových tvarovek jednoosých přírubových otevřený výkop DN 80</t>
  </si>
  <si>
    <t>-1945427263</t>
  </si>
  <si>
    <t>Montáž litinových tvarovek na potrubí litinovém tlakovém jednoosých na potrubí z trub přírubových v otevřeném výkopu, kanálu nebo v šachtě DN 80</t>
  </si>
  <si>
    <t>https://podminky.urs.cz/item/CS_URS_2022_01/857242122</t>
  </si>
  <si>
    <t>FF kus TP80/200 mm</t>
  </si>
  <si>
    <t>FF kus TP80/500 mm</t>
  </si>
  <si>
    <t>PP80</t>
  </si>
  <si>
    <t>55251820</t>
  </si>
  <si>
    <t>koleno přírubové prodloužené s patkou pro připojení k hydrantu 80/90mm</t>
  </si>
  <si>
    <t>-1254917515</t>
  </si>
  <si>
    <t>55253235</t>
  </si>
  <si>
    <t xml:space="preserve">trouba přírubová litinová vodovodní  PN10/16 DN 80 dl 200mm</t>
  </si>
  <si>
    <t>994388955</t>
  </si>
  <si>
    <t>55253241</t>
  </si>
  <si>
    <t xml:space="preserve">trouba přírubová litinová vodovodní  PN10/16 DN 80 dl 500mm</t>
  </si>
  <si>
    <t>-251407537</t>
  </si>
  <si>
    <t>857261131</t>
  </si>
  <si>
    <t>Montáž litinových tvarovek jednoosých hrdlových otevřený výkop s integrovaným těsněním DN 100</t>
  </si>
  <si>
    <t>138510809</t>
  </si>
  <si>
    <t>Montáž litinových tvarovek na potrubí litinovém tlakovém jednoosých na potrubí z trub hrdlových v otevřeném výkopu, kanálu nebo v šachtě s integrovaným těsněním DN 100</t>
  </si>
  <si>
    <t>https://podminky.urs.cz/item/CS_URS_2022_01/857261131</t>
  </si>
  <si>
    <t>spojka č.0430/110</t>
  </si>
  <si>
    <t>43011011016</t>
  </si>
  <si>
    <t>SPOJKA S2000 110/110 ( napojení stávajícího potrubí PVC 110 na nové PVC 110 )</t>
  </si>
  <si>
    <t>-1504590656</t>
  </si>
  <si>
    <t>857263131</t>
  </si>
  <si>
    <t>Montáž litinových tvarovek odbočných hrdlových otevřený výkop s integrovaným těsněním DN 100</t>
  </si>
  <si>
    <t>387664541</t>
  </si>
  <si>
    <t>Montáž litinových tvarovek na potrubí litinovém tlakovém odbočných na potrubí z trub hrdlových v otevřeném výkopu, kanálu nebo v šachtě s integrovaným těsněním DN 100</t>
  </si>
  <si>
    <t>https://podminky.urs.cz/item/CS_URS_2022_01/857263131</t>
  </si>
  <si>
    <t>MMA-kus 110/90</t>
  </si>
  <si>
    <t>55253745</t>
  </si>
  <si>
    <t>tvarovka hrdlová s přírubovou odbočkou z tvárné litiny,práškový epoxid tl 250µm MMA-kus DN 100/80</t>
  </si>
  <si>
    <t>1467327638</t>
  </si>
  <si>
    <t>87125110R</t>
  </si>
  <si>
    <t>Montáž vodovodního potrubí z plastů v otevřeném výkopu z tvrdého PVC PN16 D 110 x 3,1 mm</t>
  </si>
  <si>
    <t>-1304124296</t>
  </si>
  <si>
    <t>28611631</t>
  </si>
  <si>
    <t>trubka vodovodní PVC-O pro rozvod pitné vody PN 16 110x3,1mm</t>
  </si>
  <si>
    <t>2135384900</t>
  </si>
  <si>
    <t>27*1,03 'Přepočtené koeficientem množství</t>
  </si>
  <si>
    <t>871275811</t>
  </si>
  <si>
    <t>Bourání stávajícího potrubí z PVC nebo PP DN 150</t>
  </si>
  <si>
    <t>1100904424</t>
  </si>
  <si>
    <t>Bourání stávajícího potrubí z PVC nebo polypropylenu PP v otevřeném výkopu DN do 150</t>
  </si>
  <si>
    <t>https://podminky.urs.cz/item/CS_URS_2022_01/871275811</t>
  </si>
  <si>
    <t>původní potrubí vodovodu DN100</t>
  </si>
  <si>
    <t>-353625833</t>
  </si>
  <si>
    <t>potrubí hladkostěnné PVC DN150 SN16</t>
  </si>
  <si>
    <t>931636689</t>
  </si>
  <si>
    <t>21*1,03 'Přepočtené koeficientem množství</t>
  </si>
  <si>
    <t>871370430</t>
  </si>
  <si>
    <t>Montáž kanalizačního potrubí korugovaného SN 16 z polypropylenu DN 300</t>
  </si>
  <si>
    <t>-1859706754</t>
  </si>
  <si>
    <t>Montáž kanalizačního potrubí z plastů z polypropylenu PP korugovaného nebo žebrovaného SN 16 DN 300</t>
  </si>
  <si>
    <t>https://podminky.urs.cz/item/CS_URS_2022_01/871370430</t>
  </si>
  <si>
    <t>28617278</t>
  </si>
  <si>
    <t>trubka kanalizační PP korugovaná DN 300x6000mm SN16</t>
  </si>
  <si>
    <t>-176180936</t>
  </si>
  <si>
    <t>61,7*1,015 'Přepočtené koeficientem množství</t>
  </si>
  <si>
    <t>-163240128</t>
  </si>
  <si>
    <t>vložka šachtová PVC 150 ( do Š1 )</t>
  </si>
  <si>
    <t>koleno hladkostěnné PVC-U SN16 160/45°</t>
  </si>
  <si>
    <t>koleno hladkostěnné PVC-U SN16 160/15°</t>
  </si>
  <si>
    <t>28612250</t>
  </si>
  <si>
    <t>vložka šachtová kanalizační DN 160</t>
  </si>
  <si>
    <t>-625439951</t>
  </si>
  <si>
    <t>286130R1</t>
  </si>
  <si>
    <t>koleno hladkostěnné PVC-U 150/45°SN16</t>
  </si>
  <si>
    <t>852381901</t>
  </si>
  <si>
    <t>286130R2</t>
  </si>
  <si>
    <t>koleno hladkostěnné PVC-U 150/15°SN16</t>
  </si>
  <si>
    <t>-1666126948</t>
  </si>
  <si>
    <t>877315221</t>
  </si>
  <si>
    <t>Montáž tvarovek z tvrdého PVC-systém KG nebo z polypropylenu-systém KG 2000 dvouosé DN 160</t>
  </si>
  <si>
    <t>-763343404</t>
  </si>
  <si>
    <t>Montáž tvarovek na kanalizačním potrubí z trub z plastu z tvrdého PVC nebo z polypropylenu v otevřeném výkopu dvouosých DN 160</t>
  </si>
  <si>
    <t>https://podminky.urs.cz/item/CS_URS_2022_01/877315221</t>
  </si>
  <si>
    <t>286130R3</t>
  </si>
  <si>
    <t>odbočka hladkostěnná PVC-U 150/150 SN16</t>
  </si>
  <si>
    <t>911381723</t>
  </si>
  <si>
    <t>877370420</t>
  </si>
  <si>
    <t>Montáž odboček na kanalizačním potrubí z PP trub korugovaných DN 300</t>
  </si>
  <si>
    <t>-701463374</t>
  </si>
  <si>
    <t>Montáž tvarovek na kanalizačním plastovém potrubí z polypropylenu PP korugovaného nebo žebrovaného odboček DN 300</t>
  </si>
  <si>
    <t>https://podminky.urs.cz/item/CS_URS_2022_01/877370420</t>
  </si>
  <si>
    <t>28617362</t>
  </si>
  <si>
    <t>odbočka kanalizace PP korugované pro KG 45° DN 300/160</t>
  </si>
  <si>
    <t>-1748148366</t>
  </si>
  <si>
    <t>877370440</t>
  </si>
  <si>
    <t>Montáž šachtových vložek na kanalizačním potrubí z PP trub korugovaných DN 300</t>
  </si>
  <si>
    <t>842639105</t>
  </si>
  <si>
    <t>Montáž tvarovek na kanalizačním plastovém potrubí z polypropylenu PP korugovaného nebo žebrovaného šachtových vložek DN 300</t>
  </si>
  <si>
    <t>https://podminky.urs.cz/item/CS_URS_2022_01/877370440</t>
  </si>
  <si>
    <t>šachtová vložka DN300</t>
  </si>
  <si>
    <t>28617483</t>
  </si>
  <si>
    <t>vložka šachtová kanalizace PP korugované DN 300</t>
  </si>
  <si>
    <t>993852638</t>
  </si>
  <si>
    <t>877395211</t>
  </si>
  <si>
    <t>Montáž tvarovek z tvrdého PVC-systém KG nebo z polypropylenu-systém KG 2000 jednoosé DN 400</t>
  </si>
  <si>
    <t>-574694882</t>
  </si>
  <si>
    <t>Montáž tvarovek na kanalizačním potrubí z trub z plastu z tvrdého PVC nebo z polypropylenu v otevřeném výkopu jednoosých DN 400</t>
  </si>
  <si>
    <t>https://podminky.urs.cz/item/CS_URS_2022_01/877395211</t>
  </si>
  <si>
    <t>28611378</t>
  </si>
  <si>
    <t>koleno kanalizace PVC KG 400x30°</t>
  </si>
  <si>
    <t>245038552</t>
  </si>
  <si>
    <t>28612254</t>
  </si>
  <si>
    <t>vložka šachtová kanalizační DN 400</t>
  </si>
  <si>
    <t>-1837094832</t>
  </si>
  <si>
    <t>pružná spojka např.Flexseal SC materiál ocel nerez 1.4301 - spojení potrubí BET400 + PVC DN400 - dodávka + montáž</t>
  </si>
  <si>
    <t>-1990281693</t>
  </si>
  <si>
    <t>890431851</t>
  </si>
  <si>
    <t>Bourání šachet z prefabrikovaných skruží strojně obestavěného prostoru přes 1,5 do 3 m3</t>
  </si>
  <si>
    <t>190657300</t>
  </si>
  <si>
    <t>Bourání šachet a jímek strojně velikosti obestavěného prostoru přes 1,5 do 3 m3 z prefabrikovaných skruží</t>
  </si>
  <si>
    <t>https://podminky.urs.cz/item/CS_URS_2022_01/890431851</t>
  </si>
  <si>
    <t>původní šachta Š1</t>
  </si>
  <si>
    <t>1,2*1,2*1,3</t>
  </si>
  <si>
    <t>891181112</t>
  </si>
  <si>
    <t>Montáž vodovodních šoupátek otevřený výkop DN 40</t>
  </si>
  <si>
    <t>281430849</t>
  </si>
  <si>
    <t>Montáž vodovodních armatur na potrubí šoupátek nebo klapek uzavíracích v otevřeném výkopu nebo v šachtách s osazením zemní soupravy (bez poklopů) DN 40</t>
  </si>
  <si>
    <t>https://podminky.urs.cz/item/CS_URS_2022_01/891181112</t>
  </si>
  <si>
    <t>šoupě s vnějším závitem a ISO hrdlem DN32</t>
  </si>
  <si>
    <t>42221421</t>
  </si>
  <si>
    <t>šoupátko přípojkové přímé DN 32 ISO/vnější závit PN16, 40x1 1,2"</t>
  </si>
  <si>
    <t>733457224</t>
  </si>
  <si>
    <t>960110016003</t>
  </si>
  <si>
    <t>SOUPRAVA ZEMNÍ TELESKOPICKÁ DOM. ŠOUPÁTKA-1,0-1,6 3/4"-2" (1,0-1,6m)</t>
  </si>
  <si>
    <t>-1866511801</t>
  </si>
  <si>
    <t>891241112</t>
  </si>
  <si>
    <t>Montáž vodovodních šoupátek otevřený výkop DN 80</t>
  </si>
  <si>
    <t>1058528155</t>
  </si>
  <si>
    <t>Montáž vodovodních armatur na potrubí šoupátek nebo klapek uzavíracích v otevřeném výkopu nebo v šachtách s osazením zemní soupravy (bez poklopů) DN 80</t>
  </si>
  <si>
    <t>https://podminky.urs.cz/item/CS_URS_2022_01/891241112</t>
  </si>
  <si>
    <t>42221303</t>
  </si>
  <si>
    <t>šoupátko pitná voda litina GGG 50 krátká stavební dl PN10/16 DN 80x180mm</t>
  </si>
  <si>
    <t>-610922345</t>
  </si>
  <si>
    <t>950108000003</t>
  </si>
  <si>
    <t>SOUPRAVA ZEMNÍ TELESKOPICKÁ E1/A-1,3 -1,8 65-80 E1/80 A (1,3-1,8m)</t>
  </si>
  <si>
    <t>192595505</t>
  </si>
  <si>
    <t>891247211</t>
  </si>
  <si>
    <t>Montáž hydrantů nadzemních DN 80</t>
  </si>
  <si>
    <t>-1171953515</t>
  </si>
  <si>
    <t>Montáž vodovodních armatur na potrubí hydrantů nadzemních DN 80</t>
  </si>
  <si>
    <t>https://podminky.urs.cz/item/CS_URS_2022_01/891247211</t>
  </si>
  <si>
    <t>AVK.12641000</t>
  </si>
  <si>
    <t>AVK hydrant nadzemní Premium 12.6.4, dvojitě jištený, objezdový, DN 80, 1000 mm</t>
  </si>
  <si>
    <t>192736036</t>
  </si>
  <si>
    <t>891269111</t>
  </si>
  <si>
    <t>Montáž navrtávacích pasů na potrubí z jakýchkoli trub DN 100</t>
  </si>
  <si>
    <t>300009964</t>
  </si>
  <si>
    <t>Montáž vodovodních armatur na potrubí navrtávacích pasů s ventilem Jt 1 MPa, na potrubí z trub litinových, ocelových nebo plastických hmot DN 100</t>
  </si>
  <si>
    <t>https://podminky.urs.cz/item/CS_URS_2022_01/891269111</t>
  </si>
  <si>
    <t>42271414</t>
  </si>
  <si>
    <t>pás navrtávací z tvárné litiny DN 100, pro litinové a ocelové potrubí, se závitovým výstupem 1",5/4",6/4",2"</t>
  </si>
  <si>
    <t>-32449512</t>
  </si>
  <si>
    <t>892271111</t>
  </si>
  <si>
    <t>Tlaková zkouška vodou potrubí DN 100 nebo 125</t>
  </si>
  <si>
    <t>-1262063764</t>
  </si>
  <si>
    <t>Tlakové zkoušky vodou na potrubí DN 100 nebo 125</t>
  </si>
  <si>
    <t>https://podminky.urs.cz/item/CS_URS_2022_01/892271111</t>
  </si>
  <si>
    <t>892273122</t>
  </si>
  <si>
    <t>Proplach a dezinfekce vodovodního potrubí DN od 80 do 125</t>
  </si>
  <si>
    <t>-1919825346</t>
  </si>
  <si>
    <t>https://podminky.urs.cz/item/CS_URS_2022_01/892273122</t>
  </si>
  <si>
    <t>892312121</t>
  </si>
  <si>
    <t>Tlaková zkouška vzduchem potrubí DN 150 těsnícím vakem ucpávkovým</t>
  </si>
  <si>
    <t>úsek</t>
  </si>
  <si>
    <t>315580558</t>
  </si>
  <si>
    <t>Tlakové zkoušky vzduchem těsnícími vaky ucpávkovými DN 150</t>
  </si>
  <si>
    <t>https://podminky.urs.cz/item/CS_URS_2022_01/892312121</t>
  </si>
  <si>
    <t>892372111</t>
  </si>
  <si>
    <t>Zabezpečení konců potrubí DN do 300 při tlakových zkouškách vodou</t>
  </si>
  <si>
    <t>-1429786250</t>
  </si>
  <si>
    <t>Tlakové zkoušky vodou zabezpečení konců potrubí při tlakových zkouškách DN do 300</t>
  </si>
  <si>
    <t>https://podminky.urs.cz/item/CS_URS_2022_01/892372111</t>
  </si>
  <si>
    <t>892372121</t>
  </si>
  <si>
    <t>Tlaková zkouška vzduchem potrubí DN 300 těsnícím vakem ucpávkovým</t>
  </si>
  <si>
    <t>1667162925</t>
  </si>
  <si>
    <t>Tlakové zkoušky vzduchem těsnícími vaky ucpávkovými DN 300</t>
  </si>
  <si>
    <t>https://podminky.urs.cz/item/CS_URS_2022_01/892372121</t>
  </si>
  <si>
    <t>892442121</t>
  </si>
  <si>
    <t>Tlaková zkouška vzduchem potrubí DN 600 těsnícím vakem ucpávkovým</t>
  </si>
  <si>
    <t>-606139619</t>
  </si>
  <si>
    <t>Tlakové zkoušky vzduchem těsnícími vaky ucpávkovými DN 600</t>
  </si>
  <si>
    <t>https://podminky.urs.cz/item/CS_URS_2022_01/892442121</t>
  </si>
  <si>
    <t>892492121</t>
  </si>
  <si>
    <t>Tlaková zkouška vzduchem potrubí DN 1000 těsnícím vakem ucpávkovým</t>
  </si>
  <si>
    <t>256682767</t>
  </si>
  <si>
    <t>Tlakové zkoušky vzduchem těsnícími vaky ucpávkovými DN 1000</t>
  </si>
  <si>
    <t>https://podminky.urs.cz/item/CS_URS_2022_01/892492121</t>
  </si>
  <si>
    <t>-1393707848</t>
  </si>
  <si>
    <t>dno betonové šachty kanalizační přímé 100x80x50cm např-TZZ-Q 1000/800 s vestavěnou kynetou D/2 ( včetně 3 x otvor do dna )</t>
  </si>
  <si>
    <t>1366343712</t>
  </si>
  <si>
    <t xml:space="preserve">PP korugované PP300 - 1 x </t>
  </si>
  <si>
    <t xml:space="preserve">PVC-U DN400 - oblouk DN400 30°- 1 x </t>
  </si>
  <si>
    <t xml:space="preserve">BET400 - stávající potrubí  - výtok - 1 x </t>
  </si>
  <si>
    <t>otvor pro PVC 150 bude proveden až na místě dle skutečného stavu</t>
  </si>
  <si>
    <t>1510110323</t>
  </si>
  <si>
    <t>297287865</t>
  </si>
  <si>
    <t>-537174410</t>
  </si>
  <si>
    <t>894812327</t>
  </si>
  <si>
    <t>Revizní a čistící šachta z PP typ DN 600/315 šachtové dno s přítokem tvaru T</t>
  </si>
  <si>
    <t>1049690651</t>
  </si>
  <si>
    <t>Revizní a čistící šachta z polypropylenu PP pro hladké trouby DN 600 šachtové dno (DN šachty / DN trubního vedení) DN 600/315 s přítokem tvaru T</t>
  </si>
  <si>
    <t>https://podminky.urs.cz/item/CS_URS_2022_01/894812327</t>
  </si>
  <si>
    <t>Š2 - 1 x přítok a odtok PPDN300 + 1 x přítok od OV PVC DN150</t>
  </si>
  <si>
    <t>Š3 - 1 x zaslepený vtok pro případné budoucí napojení kanalizace + 1 x odtok PPDN300 + 1 x přítok od UV PVC DN150</t>
  </si>
  <si>
    <t>894812332</t>
  </si>
  <si>
    <t>Revizní a čistící šachta z PP DN 600 šachtová roura korugovaná světlé hloubky 2000 mm</t>
  </si>
  <si>
    <t>-985459813</t>
  </si>
  <si>
    <t>Revizní a čistící šachta z polypropylenu PP pro hladké trouby DN 600 roura šachtová korugovaná, světlé hloubky 2 000 mm</t>
  </si>
  <si>
    <t>https://podminky.urs.cz/item/CS_URS_2022_01/894812332</t>
  </si>
  <si>
    <t>894812339</t>
  </si>
  <si>
    <t>Příplatek k rourám revizní a čistící šachty z PP DN 600 za uříznutí šachtové roury</t>
  </si>
  <si>
    <t>-1737997532</t>
  </si>
  <si>
    <t>Revizní a čistící šachta z polypropylenu PP pro hladké trouby DN 600 Příplatek k cenám 2331 - 2334 za uříznutí šachtové roury</t>
  </si>
  <si>
    <t>https://podminky.urs.cz/item/CS_URS_2022_01/894812339</t>
  </si>
  <si>
    <t>894812356</t>
  </si>
  <si>
    <t>Revizní a čistící šachta z PP DN 600 poklop litinový pro třídu zatížení B125 s betonovým prstencem</t>
  </si>
  <si>
    <t>-1477953279</t>
  </si>
  <si>
    <t>Revizní a čistící šachta z polypropylenu PP pro hladké trouby DN 600 poklop (mříž) litinový pro třídu zatížení B125 s betonovým prstencem</t>
  </si>
  <si>
    <t>https://podminky.urs.cz/item/CS_URS_2022_01/894812356</t>
  </si>
  <si>
    <t>899103112</t>
  </si>
  <si>
    <t>Osazení poklopů litinových nebo ocelových včetně rámů pro třídu zatížení B125, C250</t>
  </si>
  <si>
    <t>1364758611</t>
  </si>
  <si>
    <t>Osazení poklopů litinových a ocelových včetně rámů pro třídu zatížení B125, C250</t>
  </si>
  <si>
    <t>https://podminky.urs.cz/item/CS_URS_2022_01/899103112</t>
  </si>
  <si>
    <t>Š1 - poklop B125 s odvětráním</t>
  </si>
  <si>
    <t>28661933</t>
  </si>
  <si>
    <t xml:space="preserve">poklop šachtový litinový  DN 600 pro třídu zatížení B125</t>
  </si>
  <si>
    <t>1688146037</t>
  </si>
  <si>
    <t>899104211</t>
  </si>
  <si>
    <t>Demontáž poklopů litinových nebo ocelových včetně rámů hmotnosti přes 150 kg</t>
  </si>
  <si>
    <t>-1677511312</t>
  </si>
  <si>
    <t>Demontáž poklopů litinových a ocelových včetně rámů, hmotnosti jednotlivě přes 150 Kg</t>
  </si>
  <si>
    <t>https://podminky.urs.cz/item/CS_URS_2022_01/899104211</t>
  </si>
  <si>
    <t>původní Š1</t>
  </si>
  <si>
    <t>899401112</t>
  </si>
  <si>
    <t>Osazení poklopů litinových šoupátkových</t>
  </si>
  <si>
    <t>-556024605</t>
  </si>
  <si>
    <t>https://podminky.urs.cz/item/CS_URS_2022_01/899401112</t>
  </si>
  <si>
    <t>42291352</t>
  </si>
  <si>
    <t>poklop litinový šoupátkový pro zemní soupravy osazení do terénu a do vozovky</t>
  </si>
  <si>
    <t>-488174871</t>
  </si>
  <si>
    <t>87</t>
  </si>
  <si>
    <t>899721111</t>
  </si>
  <si>
    <t>Signalizační vodič DN do 150 mm na potrubí</t>
  </si>
  <si>
    <t>1325100761</t>
  </si>
  <si>
    <t>Signalizační vodič na potrubí DN do 150 mm</t>
  </si>
  <si>
    <t>https://podminky.urs.cz/item/CS_URS_2022_01/899721111</t>
  </si>
  <si>
    <t>88</t>
  </si>
  <si>
    <t>1205807174</t>
  </si>
  <si>
    <t>89</t>
  </si>
  <si>
    <t>Demontáž stávajících vodovodních tvarovek vč.likvidace</t>
  </si>
  <si>
    <t>1462928664</t>
  </si>
  <si>
    <t>Ostatní konstrukce a práce, bourání</t>
  </si>
  <si>
    <t>90</t>
  </si>
  <si>
    <t>977151124</t>
  </si>
  <si>
    <t>Jádrové vrty diamantovými korunkami do stavebních materiálů D přes 150 do 180 mm</t>
  </si>
  <si>
    <t>439525549</t>
  </si>
  <si>
    <t>Jádrové vrty diamantovými korunkami do stavebních materiálů (železobetonu, betonu, cihel, obkladů, dlažeb, kamene) průměru přes 150 do 180 mm</t>
  </si>
  <si>
    <t>https://podminky.urs.cz/item/CS_URS_2022_01/977151124</t>
  </si>
  <si>
    <t>vyvrtání otvoru do šachtového dna šachty Š1 pro prostup potrubí PVC DN150 ( přípojka vpusti UV38 )</t>
  </si>
  <si>
    <t>1*0,2</t>
  </si>
  <si>
    <t>997</t>
  </si>
  <si>
    <t>Přesun sutě</t>
  </si>
  <si>
    <t>91</t>
  </si>
  <si>
    <t>997013501</t>
  </si>
  <si>
    <t>Odvoz suti a vybouraných hmot na skládku nebo meziskládku do 1 km se složením</t>
  </si>
  <si>
    <t>-919239083</t>
  </si>
  <si>
    <t>Odvoz suti a vybouraných hmot na skládku nebo meziskládku se složením, na vzdálenost do 1 km</t>
  </si>
  <si>
    <t>https://podminky.urs.cz/item/CS_URS_2022_01/997013501</t>
  </si>
  <si>
    <t>betonové potrubí</t>
  </si>
  <si>
    <t>24,96</t>
  </si>
  <si>
    <t>kanalizační šachta - ŽLB</t>
  </si>
  <si>
    <t>1,123</t>
  </si>
  <si>
    <t>PVC potrubí DN100</t>
  </si>
  <si>
    <t>0,135</t>
  </si>
  <si>
    <t>poklop šachtový litina</t>
  </si>
  <si>
    <t>0,2</t>
  </si>
  <si>
    <t>92</t>
  </si>
  <si>
    <t>997013509</t>
  </si>
  <si>
    <t>Příplatek k odvozu suti a vybouraných hmot na skládku ZKD 1 km přes 1 km</t>
  </si>
  <si>
    <t>-524144639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</si>
  <si>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</si>
  <si>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</si>
  <si>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26,418*9 'Přepočtené koeficientem množství</t>
  </si>
  <si>
    <t>93</t>
  </si>
  <si>
    <t>997013813</t>
  </si>
  <si>
    <t>Poplatek za uložení na skládce (skládkovné) stavebního odpadu z plastických hmot kód odpadu 17 02 03</t>
  </si>
  <si>
    <t>1435804315</t>
  </si>
  <si>
    <t>Poplatek za uložení stavebního odpadu na skládce (skládkovné) z plastických hmot zatříděného do Katalogu odpadů pod kódem 17 02 03</t>
  </si>
  <si>
    <t>https://podminky.urs.cz/item/CS_URS_2022_01/997013813</t>
  </si>
  <si>
    <t>94</t>
  </si>
  <si>
    <t>997013861</t>
  </si>
  <si>
    <t>Poplatek za uložení stavebního odpadu na recyklační skládce (skládkovné) z prostého betonu kód odpadu 17 01 01</t>
  </si>
  <si>
    <t>1594031227</t>
  </si>
  <si>
    <t>Poplatek za uložení stavebního odpadu na recyklační skládce (skládkovné) z prostého betonu zatříděného do Katalogu odpadů pod kódem 17 01 01</t>
  </si>
  <si>
    <t>https://podminky.urs.cz/item/CS_URS_2022_01/997013861</t>
  </si>
  <si>
    <t>beton, ŽLB</t>
  </si>
  <si>
    <t>95</t>
  </si>
  <si>
    <t>-1403241409</t>
  </si>
  <si>
    <t>96</t>
  </si>
  <si>
    <t>-651190710</t>
  </si>
  <si>
    <t>97</t>
  </si>
  <si>
    <t>-1212852382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</si>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</sst>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09111" TargetMode="External" /><Relationship Id="rId2" Type="http://schemas.openxmlformats.org/officeDocument/2006/relationships/hyperlink" Target="https://podminky.urs.cz/item/CS_URS_2022_01/111211101" TargetMode="External" /><Relationship Id="rId3" Type="http://schemas.openxmlformats.org/officeDocument/2006/relationships/hyperlink" Target="https://podminky.urs.cz/item/CS_URS_2022_01/113107324" TargetMode="External" /><Relationship Id="rId4" Type="http://schemas.openxmlformats.org/officeDocument/2006/relationships/hyperlink" Target="https://podminky.urs.cz/item/CS_URS_2022_01/115101201" TargetMode="External" /><Relationship Id="rId5" Type="http://schemas.openxmlformats.org/officeDocument/2006/relationships/hyperlink" Target="https://podminky.urs.cz/item/CS_URS_2022_01/115101301" TargetMode="External" /><Relationship Id="rId6" Type="http://schemas.openxmlformats.org/officeDocument/2006/relationships/hyperlink" Target="https://podminky.urs.cz/item/CS_URS_2022_01/119001405" TargetMode="External" /><Relationship Id="rId7" Type="http://schemas.openxmlformats.org/officeDocument/2006/relationships/hyperlink" Target="https://podminky.urs.cz/item/CS_URS_2022_01/119001421" TargetMode="External" /><Relationship Id="rId8" Type="http://schemas.openxmlformats.org/officeDocument/2006/relationships/hyperlink" Target="https://podminky.urs.cz/item/CS_URS_2022_01/121151103" TargetMode="External" /><Relationship Id="rId9" Type="http://schemas.openxmlformats.org/officeDocument/2006/relationships/hyperlink" Target="https://podminky.urs.cz/item/CS_URS_2022_01/122251101" TargetMode="External" /><Relationship Id="rId10" Type="http://schemas.openxmlformats.org/officeDocument/2006/relationships/hyperlink" Target="https://podminky.urs.cz/item/CS_URS_2022_01/132251102" TargetMode="External" /><Relationship Id="rId11" Type="http://schemas.openxmlformats.org/officeDocument/2006/relationships/hyperlink" Target="https://podminky.urs.cz/item/CS_URS_2022_01/132251255" TargetMode="External" /><Relationship Id="rId12" Type="http://schemas.openxmlformats.org/officeDocument/2006/relationships/hyperlink" Target="https://podminky.urs.cz/item/CS_URS_2022_01/133251101" TargetMode="External" /><Relationship Id="rId13" Type="http://schemas.openxmlformats.org/officeDocument/2006/relationships/hyperlink" Target="https://podminky.urs.cz/item/CS_URS_2022_01/133251103" TargetMode="External" /><Relationship Id="rId14" Type="http://schemas.openxmlformats.org/officeDocument/2006/relationships/hyperlink" Target="https://podminky.urs.cz/item/CS_URS_2022_01/139001101" TargetMode="External" /><Relationship Id="rId15" Type="http://schemas.openxmlformats.org/officeDocument/2006/relationships/hyperlink" Target="https://podminky.urs.cz/item/CS_URS_2022_01/151101101" TargetMode="External" /><Relationship Id="rId16" Type="http://schemas.openxmlformats.org/officeDocument/2006/relationships/hyperlink" Target="https://podminky.urs.cz/item/CS_URS_2022_01/151101111" TargetMode="External" /><Relationship Id="rId17" Type="http://schemas.openxmlformats.org/officeDocument/2006/relationships/hyperlink" Target="https://podminky.urs.cz/item/CS_URS_2022_01/162751117" TargetMode="External" /><Relationship Id="rId18" Type="http://schemas.openxmlformats.org/officeDocument/2006/relationships/hyperlink" Target="https://podminky.urs.cz/item/CS_URS_2022_01/171201231" TargetMode="External" /><Relationship Id="rId19" Type="http://schemas.openxmlformats.org/officeDocument/2006/relationships/hyperlink" Target="https://podminky.urs.cz/item/CS_URS_2022_01/171251201" TargetMode="External" /><Relationship Id="rId20" Type="http://schemas.openxmlformats.org/officeDocument/2006/relationships/hyperlink" Target="https://podminky.urs.cz/item/CS_URS_2022_01/174151101" TargetMode="External" /><Relationship Id="rId21" Type="http://schemas.openxmlformats.org/officeDocument/2006/relationships/hyperlink" Target="https://podminky.urs.cz/item/CS_URS_2022_01/175151101" TargetMode="External" /><Relationship Id="rId22" Type="http://schemas.openxmlformats.org/officeDocument/2006/relationships/hyperlink" Target="https://podminky.urs.cz/item/CS_URS_2022_01/181351003" TargetMode="External" /><Relationship Id="rId23" Type="http://schemas.openxmlformats.org/officeDocument/2006/relationships/hyperlink" Target="https://podminky.urs.cz/item/CS_URS_2022_01/181411121" TargetMode="External" /><Relationship Id="rId24" Type="http://schemas.openxmlformats.org/officeDocument/2006/relationships/hyperlink" Target="https://podminky.urs.cz/item/CS_URS_2022_01/181951111" TargetMode="External" /><Relationship Id="rId25" Type="http://schemas.openxmlformats.org/officeDocument/2006/relationships/hyperlink" Target="https://podminky.urs.cz/item/CS_URS_2022_01/181951114" TargetMode="External" /><Relationship Id="rId26" Type="http://schemas.openxmlformats.org/officeDocument/2006/relationships/hyperlink" Target="https://podminky.urs.cz/item/CS_URS_2022_01/185804311" TargetMode="External" /><Relationship Id="rId27" Type="http://schemas.openxmlformats.org/officeDocument/2006/relationships/hyperlink" Target="https://podminky.urs.cz/item/CS_URS_2022_01/211531111" TargetMode="External" /><Relationship Id="rId28" Type="http://schemas.openxmlformats.org/officeDocument/2006/relationships/hyperlink" Target="https://podminky.urs.cz/item/CS_URS_2022_01/211971121" TargetMode="External" /><Relationship Id="rId29" Type="http://schemas.openxmlformats.org/officeDocument/2006/relationships/hyperlink" Target="https://podminky.urs.cz/item/CS_URS_2022_01/212755213" TargetMode="External" /><Relationship Id="rId30" Type="http://schemas.openxmlformats.org/officeDocument/2006/relationships/hyperlink" Target="https://podminky.urs.cz/item/CS_URS_2022_01/271532212" TargetMode="External" /><Relationship Id="rId31" Type="http://schemas.openxmlformats.org/officeDocument/2006/relationships/hyperlink" Target="https://podminky.urs.cz/item/CS_URS_2022_01/359901211" TargetMode="External" /><Relationship Id="rId32" Type="http://schemas.openxmlformats.org/officeDocument/2006/relationships/hyperlink" Target="https://podminky.urs.cz/item/CS_URS_2022_01/451313511" TargetMode="External" /><Relationship Id="rId33" Type="http://schemas.openxmlformats.org/officeDocument/2006/relationships/hyperlink" Target="https://podminky.urs.cz/item/CS_URS_2022_01/451572111" TargetMode="External" /><Relationship Id="rId34" Type="http://schemas.openxmlformats.org/officeDocument/2006/relationships/hyperlink" Target="https://podminky.urs.cz/item/CS_URS_2022_01/452218142" TargetMode="External" /><Relationship Id="rId35" Type="http://schemas.openxmlformats.org/officeDocument/2006/relationships/hyperlink" Target="https://podminky.urs.cz/item/CS_URS_2022_01/452311131" TargetMode="External" /><Relationship Id="rId36" Type="http://schemas.openxmlformats.org/officeDocument/2006/relationships/hyperlink" Target="https://podminky.urs.cz/item/CS_URS_2022_01/452321131" TargetMode="External" /><Relationship Id="rId37" Type="http://schemas.openxmlformats.org/officeDocument/2006/relationships/hyperlink" Target="https://podminky.urs.cz/item/CS_URS_2022_01/452351101" TargetMode="External" /><Relationship Id="rId38" Type="http://schemas.openxmlformats.org/officeDocument/2006/relationships/hyperlink" Target="https://podminky.urs.cz/item/CS_URS_2022_01/452368211" TargetMode="External" /><Relationship Id="rId39" Type="http://schemas.openxmlformats.org/officeDocument/2006/relationships/hyperlink" Target="https://podminky.urs.cz/item/CS_URS_2022_01/463211142" TargetMode="External" /><Relationship Id="rId40" Type="http://schemas.openxmlformats.org/officeDocument/2006/relationships/hyperlink" Target="https://podminky.urs.cz/item/CS_URS_2022_01/465513227" TargetMode="External" /><Relationship Id="rId41" Type="http://schemas.openxmlformats.org/officeDocument/2006/relationships/hyperlink" Target="https://podminky.urs.cz/item/CS_URS_2022_01/564851111" TargetMode="External" /><Relationship Id="rId42" Type="http://schemas.openxmlformats.org/officeDocument/2006/relationships/hyperlink" Target="https://podminky.urs.cz/item/CS_URS_2022_01/564871111" TargetMode="External" /><Relationship Id="rId43" Type="http://schemas.openxmlformats.org/officeDocument/2006/relationships/hyperlink" Target="https://podminky.urs.cz/item/CS_URS_2022_01/871313121" TargetMode="External" /><Relationship Id="rId44" Type="http://schemas.openxmlformats.org/officeDocument/2006/relationships/hyperlink" Target="https://podminky.urs.cz/item/CS_URS_2022_01/871353121" TargetMode="External" /><Relationship Id="rId45" Type="http://schemas.openxmlformats.org/officeDocument/2006/relationships/hyperlink" Target="https://podminky.urs.cz/item/CS_URS_2022_01/871373121" TargetMode="External" /><Relationship Id="rId46" Type="http://schemas.openxmlformats.org/officeDocument/2006/relationships/hyperlink" Target="https://podminky.urs.cz/item/CS_URS_2022_01/877315211" TargetMode="External" /><Relationship Id="rId47" Type="http://schemas.openxmlformats.org/officeDocument/2006/relationships/hyperlink" Target="https://podminky.urs.cz/item/CS_URS_2022_01/877355211" TargetMode="External" /><Relationship Id="rId48" Type="http://schemas.openxmlformats.org/officeDocument/2006/relationships/hyperlink" Target="https://podminky.urs.cz/item/CS_URS_2022_01/877375211" TargetMode="External" /><Relationship Id="rId49" Type="http://schemas.openxmlformats.org/officeDocument/2006/relationships/hyperlink" Target="https://podminky.urs.cz/item/CS_URS_2022_01/877375221" TargetMode="External" /><Relationship Id="rId50" Type="http://schemas.openxmlformats.org/officeDocument/2006/relationships/hyperlink" Target="https://podminky.urs.cz/item/CS_URS_2022_01/894411311" TargetMode="External" /><Relationship Id="rId51" Type="http://schemas.openxmlformats.org/officeDocument/2006/relationships/hyperlink" Target="https://podminky.urs.cz/item/CS_URS_2022_01/894414111" TargetMode="External" /><Relationship Id="rId52" Type="http://schemas.openxmlformats.org/officeDocument/2006/relationships/hyperlink" Target="https://podminky.urs.cz/item/CS_URS_2022_01/894414211" TargetMode="External" /><Relationship Id="rId53" Type="http://schemas.openxmlformats.org/officeDocument/2006/relationships/hyperlink" Target="https://podminky.urs.cz/item/CS_URS_2022_01/899104112" TargetMode="External" /><Relationship Id="rId54" Type="http://schemas.openxmlformats.org/officeDocument/2006/relationships/hyperlink" Target="https://podminky.urs.cz/item/CS_URS_2022_01/899722111" TargetMode="External" /><Relationship Id="rId55" Type="http://schemas.openxmlformats.org/officeDocument/2006/relationships/hyperlink" Target="https://podminky.urs.cz/item/CS_URS_2022_01/998276101" TargetMode="External" /><Relationship Id="rId56" Type="http://schemas.openxmlformats.org/officeDocument/2006/relationships/hyperlink" Target="https://podminky.urs.cz/item/CS_URS_2022_01/012002000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9001421" TargetMode="External" /><Relationship Id="rId2" Type="http://schemas.openxmlformats.org/officeDocument/2006/relationships/hyperlink" Target="https://podminky.urs.cz/item/CS_URS_2022_01/132251101" TargetMode="External" /><Relationship Id="rId3" Type="http://schemas.openxmlformats.org/officeDocument/2006/relationships/hyperlink" Target="https://podminky.urs.cz/item/CS_URS_2022_01/132251253" TargetMode="External" /><Relationship Id="rId4" Type="http://schemas.openxmlformats.org/officeDocument/2006/relationships/hyperlink" Target="https://podminky.urs.cz/item/CS_URS_2022_01/133251101" TargetMode="External" /><Relationship Id="rId5" Type="http://schemas.openxmlformats.org/officeDocument/2006/relationships/hyperlink" Target="https://podminky.urs.cz/item/CS_URS_2022_01/139001101" TargetMode="External" /><Relationship Id="rId6" Type="http://schemas.openxmlformats.org/officeDocument/2006/relationships/hyperlink" Target="https://podminky.urs.cz/item/CS_URS_2022_01/151101101" TargetMode="External" /><Relationship Id="rId7" Type="http://schemas.openxmlformats.org/officeDocument/2006/relationships/hyperlink" Target="https://podminky.urs.cz/item/CS_URS_2022_01/151101111" TargetMode="External" /><Relationship Id="rId8" Type="http://schemas.openxmlformats.org/officeDocument/2006/relationships/hyperlink" Target="https://podminky.urs.cz/item/CS_URS_2022_01/162751117" TargetMode="External" /><Relationship Id="rId9" Type="http://schemas.openxmlformats.org/officeDocument/2006/relationships/hyperlink" Target="https://podminky.urs.cz/item/CS_URS_2022_01/171201231" TargetMode="External" /><Relationship Id="rId10" Type="http://schemas.openxmlformats.org/officeDocument/2006/relationships/hyperlink" Target="https://podminky.urs.cz/item/CS_URS_2022_01/171251201" TargetMode="External" /><Relationship Id="rId11" Type="http://schemas.openxmlformats.org/officeDocument/2006/relationships/hyperlink" Target="https://podminky.urs.cz/item/CS_URS_2022_01/174151101" TargetMode="External" /><Relationship Id="rId12" Type="http://schemas.openxmlformats.org/officeDocument/2006/relationships/hyperlink" Target="https://podminky.urs.cz/item/CS_URS_2022_01/175151101" TargetMode="External" /><Relationship Id="rId13" Type="http://schemas.openxmlformats.org/officeDocument/2006/relationships/hyperlink" Target="https://podminky.urs.cz/item/CS_URS_2022_01/181912112" TargetMode="External" /><Relationship Id="rId14" Type="http://schemas.openxmlformats.org/officeDocument/2006/relationships/hyperlink" Target="https://podminky.urs.cz/item/CS_URS_2022_01/359901211" TargetMode="External" /><Relationship Id="rId15" Type="http://schemas.openxmlformats.org/officeDocument/2006/relationships/hyperlink" Target="https://podminky.urs.cz/item/CS_URS_2022_01/451572111" TargetMode="External" /><Relationship Id="rId16" Type="http://schemas.openxmlformats.org/officeDocument/2006/relationships/hyperlink" Target="https://podminky.urs.cz/item/CS_URS_2022_01/451573111" TargetMode="External" /><Relationship Id="rId17" Type="http://schemas.openxmlformats.org/officeDocument/2006/relationships/hyperlink" Target="https://podminky.urs.cz/item/CS_URS_2022_01/452112111" TargetMode="External" /><Relationship Id="rId18" Type="http://schemas.openxmlformats.org/officeDocument/2006/relationships/hyperlink" Target="https://podminky.urs.cz/item/CS_URS_2022_01/452311141" TargetMode="External" /><Relationship Id="rId19" Type="http://schemas.openxmlformats.org/officeDocument/2006/relationships/hyperlink" Target="https://podminky.urs.cz/item/CS_URS_2022_01/452313131" TargetMode="External" /><Relationship Id="rId20" Type="http://schemas.openxmlformats.org/officeDocument/2006/relationships/hyperlink" Target="https://podminky.urs.cz/item/CS_URS_2022_01/452351101" TargetMode="External" /><Relationship Id="rId21" Type="http://schemas.openxmlformats.org/officeDocument/2006/relationships/hyperlink" Target="https://podminky.urs.cz/item/CS_URS_2022_01/452353101" TargetMode="External" /><Relationship Id="rId22" Type="http://schemas.openxmlformats.org/officeDocument/2006/relationships/hyperlink" Target="https://podminky.urs.cz/item/CS_URS_2022_01/629992111" TargetMode="External" /><Relationship Id="rId23" Type="http://schemas.openxmlformats.org/officeDocument/2006/relationships/hyperlink" Target="https://podminky.urs.cz/item/CS_URS_2022_01/810391811" TargetMode="External" /><Relationship Id="rId24" Type="http://schemas.openxmlformats.org/officeDocument/2006/relationships/hyperlink" Target="https://podminky.urs.cz/item/CS_URS_2022_01/857242122" TargetMode="External" /><Relationship Id="rId25" Type="http://schemas.openxmlformats.org/officeDocument/2006/relationships/hyperlink" Target="https://podminky.urs.cz/item/CS_URS_2022_01/857261131" TargetMode="External" /><Relationship Id="rId26" Type="http://schemas.openxmlformats.org/officeDocument/2006/relationships/hyperlink" Target="https://podminky.urs.cz/item/CS_URS_2022_01/857263131" TargetMode="External" /><Relationship Id="rId27" Type="http://schemas.openxmlformats.org/officeDocument/2006/relationships/hyperlink" Target="https://podminky.urs.cz/item/CS_URS_2022_01/871275811" TargetMode="External" /><Relationship Id="rId28" Type="http://schemas.openxmlformats.org/officeDocument/2006/relationships/hyperlink" Target="https://podminky.urs.cz/item/CS_URS_2022_01/871313121" TargetMode="External" /><Relationship Id="rId29" Type="http://schemas.openxmlformats.org/officeDocument/2006/relationships/hyperlink" Target="https://podminky.urs.cz/item/CS_URS_2022_01/871370430" TargetMode="External" /><Relationship Id="rId30" Type="http://schemas.openxmlformats.org/officeDocument/2006/relationships/hyperlink" Target="https://podminky.urs.cz/item/CS_URS_2022_01/877315211" TargetMode="External" /><Relationship Id="rId31" Type="http://schemas.openxmlformats.org/officeDocument/2006/relationships/hyperlink" Target="https://podminky.urs.cz/item/CS_URS_2022_01/877315221" TargetMode="External" /><Relationship Id="rId32" Type="http://schemas.openxmlformats.org/officeDocument/2006/relationships/hyperlink" Target="https://podminky.urs.cz/item/CS_URS_2022_01/877370420" TargetMode="External" /><Relationship Id="rId33" Type="http://schemas.openxmlformats.org/officeDocument/2006/relationships/hyperlink" Target="https://podminky.urs.cz/item/CS_URS_2022_01/877370440" TargetMode="External" /><Relationship Id="rId34" Type="http://schemas.openxmlformats.org/officeDocument/2006/relationships/hyperlink" Target="https://podminky.urs.cz/item/CS_URS_2022_01/877395211" TargetMode="External" /><Relationship Id="rId35" Type="http://schemas.openxmlformats.org/officeDocument/2006/relationships/hyperlink" Target="https://podminky.urs.cz/item/CS_URS_2022_01/890431851" TargetMode="External" /><Relationship Id="rId36" Type="http://schemas.openxmlformats.org/officeDocument/2006/relationships/hyperlink" Target="https://podminky.urs.cz/item/CS_URS_2022_01/891181112" TargetMode="External" /><Relationship Id="rId37" Type="http://schemas.openxmlformats.org/officeDocument/2006/relationships/hyperlink" Target="https://podminky.urs.cz/item/CS_URS_2022_01/891241112" TargetMode="External" /><Relationship Id="rId38" Type="http://schemas.openxmlformats.org/officeDocument/2006/relationships/hyperlink" Target="https://podminky.urs.cz/item/CS_URS_2022_01/891247211" TargetMode="External" /><Relationship Id="rId39" Type="http://schemas.openxmlformats.org/officeDocument/2006/relationships/hyperlink" Target="https://podminky.urs.cz/item/CS_URS_2022_01/891269111" TargetMode="External" /><Relationship Id="rId40" Type="http://schemas.openxmlformats.org/officeDocument/2006/relationships/hyperlink" Target="https://podminky.urs.cz/item/CS_URS_2022_01/892271111" TargetMode="External" /><Relationship Id="rId41" Type="http://schemas.openxmlformats.org/officeDocument/2006/relationships/hyperlink" Target="https://podminky.urs.cz/item/CS_URS_2022_01/892273122" TargetMode="External" /><Relationship Id="rId42" Type="http://schemas.openxmlformats.org/officeDocument/2006/relationships/hyperlink" Target="https://podminky.urs.cz/item/CS_URS_2022_01/892312121" TargetMode="External" /><Relationship Id="rId43" Type="http://schemas.openxmlformats.org/officeDocument/2006/relationships/hyperlink" Target="https://podminky.urs.cz/item/CS_URS_2022_01/892372111" TargetMode="External" /><Relationship Id="rId44" Type="http://schemas.openxmlformats.org/officeDocument/2006/relationships/hyperlink" Target="https://podminky.urs.cz/item/CS_URS_2022_01/892372121" TargetMode="External" /><Relationship Id="rId45" Type="http://schemas.openxmlformats.org/officeDocument/2006/relationships/hyperlink" Target="https://podminky.urs.cz/item/CS_URS_2022_01/892442121" TargetMode="External" /><Relationship Id="rId46" Type="http://schemas.openxmlformats.org/officeDocument/2006/relationships/hyperlink" Target="https://podminky.urs.cz/item/CS_URS_2022_01/892492121" TargetMode="External" /><Relationship Id="rId47" Type="http://schemas.openxmlformats.org/officeDocument/2006/relationships/hyperlink" Target="https://podminky.urs.cz/item/CS_URS_2022_01/894414111" TargetMode="External" /><Relationship Id="rId48" Type="http://schemas.openxmlformats.org/officeDocument/2006/relationships/hyperlink" Target="https://podminky.urs.cz/item/CS_URS_2022_01/894414211" TargetMode="External" /><Relationship Id="rId49" Type="http://schemas.openxmlformats.org/officeDocument/2006/relationships/hyperlink" Target="https://podminky.urs.cz/item/CS_URS_2022_01/894812327" TargetMode="External" /><Relationship Id="rId50" Type="http://schemas.openxmlformats.org/officeDocument/2006/relationships/hyperlink" Target="https://podminky.urs.cz/item/CS_URS_2022_01/894812332" TargetMode="External" /><Relationship Id="rId51" Type="http://schemas.openxmlformats.org/officeDocument/2006/relationships/hyperlink" Target="https://podminky.urs.cz/item/CS_URS_2022_01/894812339" TargetMode="External" /><Relationship Id="rId52" Type="http://schemas.openxmlformats.org/officeDocument/2006/relationships/hyperlink" Target="https://podminky.urs.cz/item/CS_URS_2022_01/894812356" TargetMode="External" /><Relationship Id="rId53" Type="http://schemas.openxmlformats.org/officeDocument/2006/relationships/hyperlink" Target="https://podminky.urs.cz/item/CS_URS_2022_01/899103112" TargetMode="External" /><Relationship Id="rId54" Type="http://schemas.openxmlformats.org/officeDocument/2006/relationships/hyperlink" Target="https://podminky.urs.cz/item/CS_URS_2022_01/899104211" TargetMode="External" /><Relationship Id="rId55" Type="http://schemas.openxmlformats.org/officeDocument/2006/relationships/hyperlink" Target="https://podminky.urs.cz/item/CS_URS_2022_01/899401112" TargetMode="External" /><Relationship Id="rId56" Type="http://schemas.openxmlformats.org/officeDocument/2006/relationships/hyperlink" Target="https://podminky.urs.cz/item/CS_URS_2022_01/899721111" TargetMode="External" /><Relationship Id="rId57" Type="http://schemas.openxmlformats.org/officeDocument/2006/relationships/hyperlink" Target="https://podminky.urs.cz/item/CS_URS_2022_01/899722111" TargetMode="External" /><Relationship Id="rId58" Type="http://schemas.openxmlformats.org/officeDocument/2006/relationships/hyperlink" Target="https://podminky.urs.cz/item/CS_URS_2022_01/977151124" TargetMode="External" /><Relationship Id="rId59" Type="http://schemas.openxmlformats.org/officeDocument/2006/relationships/hyperlink" Target="https://podminky.urs.cz/item/CS_URS_2022_01/997013501" TargetMode="External" /><Relationship Id="rId60" Type="http://schemas.openxmlformats.org/officeDocument/2006/relationships/hyperlink" Target="https://podminky.urs.cz/item/CS_URS_2022_01/997013509" TargetMode="External" /><Relationship Id="rId61" Type="http://schemas.openxmlformats.org/officeDocument/2006/relationships/hyperlink" Target="https://podminky.urs.cz/item/CS_URS_2022_01/997013813" TargetMode="External" /><Relationship Id="rId62" Type="http://schemas.openxmlformats.org/officeDocument/2006/relationships/hyperlink" Target="https://podminky.urs.cz/item/CS_URS_2022_01/997013861" TargetMode="External" /><Relationship Id="rId63" Type="http://schemas.openxmlformats.org/officeDocument/2006/relationships/hyperlink" Target="https://podminky.urs.cz/item/CS_URS_2022_01/998276101" TargetMode="External" /><Relationship Id="rId64" Type="http://schemas.openxmlformats.org/officeDocument/2006/relationships/hyperlink" Target="https://podminky.urs.cz/item/CS_URS_2022_01/012002000" TargetMode="External" /><Relationship Id="rId6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15/2021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silnice III/3437 Miřetice-Křiž.III/35522 Včelákov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obec Včelákov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27. 1. 2022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SÚS Pardubického kraje,Doubravice 98,Pardubice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Ing.Tomáš Klikar, Hradec Králové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301 - Dešťová kanaliza...'!J30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301 - Dešťová kanaliza...'!P90</f>
        <v>0</v>
      </c>
      <c r="AV55" s="122">
        <f>'SO 301 - Dešťová kanaliza...'!J33</f>
        <v>0</v>
      </c>
      <c r="AW55" s="122">
        <f>'SO 301 - Dešťová kanaliza...'!J34</f>
        <v>0</v>
      </c>
      <c r="AX55" s="122">
        <f>'SO 301 - Dešťová kanaliza...'!J35</f>
        <v>0</v>
      </c>
      <c r="AY55" s="122">
        <f>'SO 301 - Dešťová kanaliza...'!J36</f>
        <v>0</v>
      </c>
      <c r="AZ55" s="122">
        <f>'SO 301 - Dešťová kanaliza...'!F33</f>
        <v>0</v>
      </c>
      <c r="BA55" s="122">
        <f>'SO 301 - Dešťová kanaliza...'!F34</f>
        <v>0</v>
      </c>
      <c r="BB55" s="122">
        <f>'SO 301 - Dešťová kanaliza...'!F35</f>
        <v>0</v>
      </c>
      <c r="BC55" s="122">
        <f>'SO 301 - Dešťová kanaliza...'!F36</f>
        <v>0</v>
      </c>
      <c r="BD55" s="124">
        <f>'SO 301 - Dešťová kanaliza...'!F37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302 - Rekonstrukce deš...'!J30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'SO 302 - Rekonstrukce deš...'!P91</f>
        <v>0</v>
      </c>
      <c r="AV56" s="127">
        <f>'SO 302 - Rekonstrukce deš...'!J33</f>
        <v>0</v>
      </c>
      <c r="AW56" s="127">
        <f>'SO 302 - Rekonstrukce deš...'!J34</f>
        <v>0</v>
      </c>
      <c r="AX56" s="127">
        <f>'SO 302 - Rekonstrukce deš...'!J35</f>
        <v>0</v>
      </c>
      <c r="AY56" s="127">
        <f>'SO 302 - Rekonstrukce deš...'!J36</f>
        <v>0</v>
      </c>
      <c r="AZ56" s="127">
        <f>'SO 302 - Rekonstrukce deš...'!F33</f>
        <v>0</v>
      </c>
      <c r="BA56" s="127">
        <f>'SO 302 - Rekonstrukce deš...'!F34</f>
        <v>0</v>
      </c>
      <c r="BB56" s="127">
        <f>'SO 302 - Rekonstrukce deš...'!F35</f>
        <v>0</v>
      </c>
      <c r="BC56" s="127">
        <f>'SO 302 - Rekonstrukce deš...'!F36</f>
        <v>0</v>
      </c>
      <c r="BD56" s="129">
        <f>'SO 302 - Rekonstrukce deš...'!F37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t1J7fkNyXgIk1G0XGMJ1VPFOcT4QzRtc9p+6SloI8HCEc7mDmPOUnO+2bOywr3NqdrN9ICxB93yat5KYt9MoYg==" hashValue="8JWV+1iesaE219m/W9qn4vTBREAaw7A3yk61989/fs2FL8qlZVxJxiGWQmAFw/6PiAV3MiX0RCsPx9Va8kW/y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301 - Dešťová kanaliza...'!C2" display="/"/>
    <hyperlink ref="A56" location="'SO 302 - Rekonstrukce de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silnice III/3437 Miřetice-Křiž.III/35522 Včelákov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89</v>
      </c>
      <c r="G12" s="40"/>
      <c r="H12" s="40"/>
      <c r="I12" s="134" t="s">
        <v>23</v>
      </c>
      <c r="J12" s="139" t="str">
        <f>'Rekapitulace stavby'!AN8</f>
        <v>27. 1. 2022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ROUND((SUM(BE90:BE652)),  2)</f>
        <v>0</v>
      </c>
      <c r="G33" s="40"/>
      <c r="H33" s="40"/>
      <c r="I33" s="150">
        <v>0.20999999999999999</v>
      </c>
      <c r="J33" s="149">
        <f>ROUND(((SUM(BE90:BE652))*I33),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ROUND((SUM(BF90:BF652)),  2)</f>
        <v>0</v>
      </c>
      <c r="G34" s="40"/>
      <c r="H34" s="40"/>
      <c r="I34" s="150">
        <v>0.14999999999999999</v>
      </c>
      <c r="J34" s="149">
        <f>ROUND(((SUM(BF90:BF652))*I34),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ROUND((SUM(BG90:BG652)),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ROUND((SUM(BH90:BH652)),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ROUND((SUM(BI90:BI652)),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silnice III/3437 Miřetice-Křiž.III/35522 Včelákov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301 - Dešťová kanalizace - Majlant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k.ú.Miřetice u Nasavrk</v>
      </c>
      <c r="G52" s="42"/>
      <c r="H52" s="42"/>
      <c r="I52" s="34" t="s">
        <v>23</v>
      </c>
      <c r="J52" s="74" t="str">
        <f>IF(J12="","",J12)</f>
        <v>27. 1. 2022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SÚS Pardubického kraje,Doubravice 98,Pardubice</v>
      </c>
      <c r="G54" s="42"/>
      <c r="H54" s="42"/>
      <c r="I54" s="34" t="s">
        <v>31</v>
      </c>
      <c r="J54" s="38" t="str">
        <f>E21</f>
        <v>Ing.Tomáš Klikar, Hradec Králové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</v>
      </c>
      <c r="E62" s="176"/>
      <c r="F62" s="176"/>
      <c r="G62" s="176"/>
      <c r="H62" s="176"/>
      <c r="I62" s="176"/>
      <c r="J62" s="177">
        <f>J345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97</v>
      </c>
      <c r="E63" s="176"/>
      <c r="F63" s="176"/>
      <c r="G63" s="176"/>
      <c r="H63" s="176"/>
      <c r="I63" s="176"/>
      <c r="J63" s="177">
        <f>J380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98</v>
      </c>
      <c r="E64" s="176"/>
      <c r="F64" s="176"/>
      <c r="G64" s="176"/>
      <c r="H64" s="176"/>
      <c r="I64" s="176"/>
      <c r="J64" s="177">
        <f>J393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</v>
      </c>
      <c r="E65" s="176"/>
      <c r="F65" s="176"/>
      <c r="G65" s="176"/>
      <c r="H65" s="176"/>
      <c r="I65" s="176"/>
      <c r="J65" s="177">
        <f>J458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</v>
      </c>
      <c r="E66" s="176"/>
      <c r="F66" s="176"/>
      <c r="G66" s="176"/>
      <c r="H66" s="176"/>
      <c r="I66" s="176"/>
      <c r="J66" s="177">
        <f>J471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101</v>
      </c>
      <c r="E67" s="176"/>
      <c r="F67" s="176"/>
      <c r="G67" s="176"/>
      <c r="H67" s="176"/>
      <c r="I67" s="176"/>
      <c r="J67" s="177">
        <f>J641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102</v>
      </c>
      <c r="E68" s="170"/>
      <c r="F68" s="170"/>
      <c r="G68" s="170"/>
      <c r="H68" s="170"/>
      <c r="I68" s="170"/>
      <c r="J68" s="171">
        <f>J645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103</v>
      </c>
      <c r="E69" s="176"/>
      <c r="F69" s="176"/>
      <c r="G69" s="176"/>
      <c r="H69" s="176"/>
      <c r="I69" s="176"/>
      <c r="J69" s="177">
        <f>J646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104</v>
      </c>
      <c r="E70" s="176"/>
      <c r="F70" s="176"/>
      <c r="G70" s="176"/>
      <c r="H70" s="176"/>
      <c r="I70" s="176"/>
      <c r="J70" s="177">
        <f>J650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Rekonstrukce silnice III/3437 Miřetice-Křiž.III/35522 Včelákov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301 - Dešťová kanalizace - Majlant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k.ú.Miřetice u Nasavrk</v>
      </c>
      <c r="G84" s="42"/>
      <c r="H84" s="42"/>
      <c r="I84" s="34" t="s">
        <v>23</v>
      </c>
      <c r="J84" s="74" t="str">
        <f>IF(J12="","",J12)</f>
        <v>27. 1. 2022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>SÚS Pardubického kraje,Doubravice 98,Pardubice</v>
      </c>
      <c r="G86" s="42"/>
      <c r="H86" s="42"/>
      <c r="I86" s="34" t="s">
        <v>31</v>
      </c>
      <c r="J86" s="38" t="str">
        <f>E21</f>
        <v>Ing.Tomáš Klikar, Hradec Králové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106</v>
      </c>
      <c r="D89" s="182" t="s">
        <v>57</v>
      </c>
      <c r="E89" s="182" t="s">
        <v>53</v>
      </c>
      <c r="F89" s="182" t="s">
        <v>54</v>
      </c>
      <c r="G89" s="182" t="s">
        <v>107</v>
      </c>
      <c r="H89" s="182" t="s">
        <v>108</v>
      </c>
      <c r="I89" s="182" t="s">
        <v>109</v>
      </c>
      <c r="J89" s="182" t="s">
        <v>92</v>
      </c>
      <c r="K89" s="183" t="s">
        <v>110</v>
      </c>
      <c r="L89" s="184"/>
      <c r="M89" s="94" t="s">
        <v>19</v>
      </c>
      <c r="N89" s="95" t="s">
        <v>42</v>
      </c>
      <c r="O89" s="95" t="s">
        <v>111</v>
      </c>
      <c r="P89" s="95" t="s">
        <v>112</v>
      </c>
      <c r="Q89" s="95" t="s">
        <v>113</v>
      </c>
      <c r="R89" s="95" t="s">
        <v>114</v>
      </c>
      <c r="S89" s="95" t="s">
        <v>115</v>
      </c>
      <c r="T89" s="96" t="s">
        <v>116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P91+P645</f>
        <v>0</v>
      </c>
      <c r="Q90" s="98"/>
      <c r="R90" s="187">
        <f>R91+R645</f>
        <v>73.119257169999997</v>
      </c>
      <c r="S90" s="98"/>
      <c r="T90" s="188">
        <f>T91+T645</f>
        <v>25.52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93</v>
      </c>
      <c r="BK90" s="189">
        <f>BK91+BK645</f>
        <v>0</v>
      </c>
    </row>
    <row r="91" s="12" customFormat="1" ht="25.92" customHeight="1">
      <c r="A91" s="12"/>
      <c r="B91" s="190"/>
      <c r="C91" s="191"/>
      <c r="D91" s="192" t="s">
        <v>71</v>
      </c>
      <c r="E91" s="193" t="s">
        <v>118</v>
      </c>
      <c r="F91" s="193" t="s">
        <v>119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P92+P345+P380+P393+P458+P471+P641</f>
        <v>0</v>
      </c>
      <c r="Q91" s="198"/>
      <c r="R91" s="199">
        <f>R92+R345+R380+R393+R458+R471+R641</f>
        <v>73.119257169999997</v>
      </c>
      <c r="S91" s="198"/>
      <c r="T91" s="200">
        <f>T92+T345+T380+T393+T458+T471+T641</f>
        <v>25.52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72</v>
      </c>
      <c r="AY91" s="201" t="s">
        <v>120</v>
      </c>
      <c r="BK91" s="203">
        <f>BK92+BK345+BK380+BK393+BK458+BK471+BK641</f>
        <v>0</v>
      </c>
    </row>
    <row r="92" s="12" customFormat="1" ht="22.8" customHeight="1">
      <c r="A92" s="12"/>
      <c r="B92" s="190"/>
      <c r="C92" s="191"/>
      <c r="D92" s="192" t="s">
        <v>71</v>
      </c>
      <c r="E92" s="204" t="s">
        <v>80</v>
      </c>
      <c r="F92" s="204" t="s">
        <v>121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SUM(P93:P344)</f>
        <v>0</v>
      </c>
      <c r="Q92" s="198"/>
      <c r="R92" s="199">
        <f>SUM(R93:R344)</f>
        <v>1.9234870000000002</v>
      </c>
      <c r="S92" s="198"/>
      <c r="T92" s="200">
        <f>SUM(T93:T344)</f>
        <v>25.52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80</v>
      </c>
      <c r="AY92" s="201" t="s">
        <v>120</v>
      </c>
      <c r="BK92" s="203">
        <f>SUM(BK93:BK344)</f>
        <v>0</v>
      </c>
    </row>
    <row r="93" s="2" customFormat="1" ht="16.5" customHeight="1">
      <c r="A93" s="40"/>
      <c r="B93" s="41"/>
      <c r="C93" s="206" t="s">
        <v>80</v>
      </c>
      <c r="D93" s="206" t="s">
        <v>122</v>
      </c>
      <c r="E93" s="207" t="s">
        <v>123</v>
      </c>
      <c r="F93" s="208" t="s">
        <v>124</v>
      </c>
      <c r="G93" s="209" t="s">
        <v>125</v>
      </c>
      <c r="H93" s="210">
        <v>15</v>
      </c>
      <c r="I93" s="211"/>
      <c r="J93" s="212">
        <f>ROUND(I93*H93,2)</f>
        <v>0</v>
      </c>
      <c r="K93" s="208" t="s">
        <v>126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3.0000000000000001E-05</v>
      </c>
      <c r="R93" s="215">
        <f>Q93*H93</f>
        <v>0.00044999999999999999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127</v>
      </c>
      <c r="AT93" s="217" t="s">
        <v>122</v>
      </c>
      <c r="AU93" s="217" t="s">
        <v>82</v>
      </c>
      <c r="AY93" s="19" t="s">
        <v>120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127</v>
      </c>
      <c r="BM93" s="217" t="s">
        <v>128</v>
      </c>
    </row>
    <row r="94" s="2" customFormat="1">
      <c r="A94" s="40"/>
      <c r="B94" s="41"/>
      <c r="C94" s="42"/>
      <c r="D94" s="219" t="s">
        <v>129</v>
      </c>
      <c r="E94" s="42"/>
      <c r="F94" s="220" t="s">
        <v>130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129</v>
      </c>
      <c r="AU94" s="19" t="s">
        <v>82</v>
      </c>
    </row>
    <row r="95" s="2" customFormat="1">
      <c r="A95" s="40"/>
      <c r="B95" s="41"/>
      <c r="C95" s="42"/>
      <c r="D95" s="224" t="s">
        <v>131</v>
      </c>
      <c r="E95" s="42"/>
      <c r="F95" s="225" t="s">
        <v>132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131</v>
      </c>
      <c r="AU95" s="19" t="s">
        <v>82</v>
      </c>
    </row>
    <row r="96" s="2" customFormat="1" ht="21.75" customHeight="1">
      <c r="A96" s="40"/>
      <c r="B96" s="41"/>
      <c r="C96" s="206" t="s">
        <v>82</v>
      </c>
      <c r="D96" s="206" t="s">
        <v>122</v>
      </c>
      <c r="E96" s="207" t="s">
        <v>133</v>
      </c>
      <c r="F96" s="208" t="s">
        <v>134</v>
      </c>
      <c r="G96" s="209" t="s">
        <v>125</v>
      </c>
      <c r="H96" s="210">
        <v>15</v>
      </c>
      <c r="I96" s="211"/>
      <c r="J96" s="212">
        <f>ROUND(I96*H96,2)</f>
        <v>0</v>
      </c>
      <c r="K96" s="208" t="s">
        <v>126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127</v>
      </c>
      <c r="AT96" s="217" t="s">
        <v>122</v>
      </c>
      <c r="AU96" s="217" t="s">
        <v>82</v>
      </c>
      <c r="AY96" s="19" t="s">
        <v>120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127</v>
      </c>
      <c r="BM96" s="217" t="s">
        <v>135</v>
      </c>
    </row>
    <row r="97" s="2" customFormat="1">
      <c r="A97" s="40"/>
      <c r="B97" s="41"/>
      <c r="C97" s="42"/>
      <c r="D97" s="219" t="s">
        <v>129</v>
      </c>
      <c r="E97" s="42"/>
      <c r="F97" s="220" t="s">
        <v>136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129</v>
      </c>
      <c r="AU97" s="19" t="s">
        <v>82</v>
      </c>
    </row>
    <row r="98" s="2" customFormat="1">
      <c r="A98" s="40"/>
      <c r="B98" s="41"/>
      <c r="C98" s="42"/>
      <c r="D98" s="224" t="s">
        <v>131</v>
      </c>
      <c r="E98" s="42"/>
      <c r="F98" s="225" t="s">
        <v>137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131</v>
      </c>
      <c r="AU98" s="19" t="s">
        <v>82</v>
      </c>
    </row>
    <row r="99" s="2" customFormat="1" ht="16.5" customHeight="1">
      <c r="A99" s="40"/>
      <c r="B99" s="41"/>
      <c r="C99" s="206" t="s">
        <v>138</v>
      </c>
      <c r="D99" s="206" t="s">
        <v>122</v>
      </c>
      <c r="E99" s="207" t="s">
        <v>139</v>
      </c>
      <c r="F99" s="208" t="s">
        <v>140</v>
      </c>
      <c r="G99" s="209" t="s">
        <v>125</v>
      </c>
      <c r="H99" s="210">
        <v>44</v>
      </c>
      <c r="I99" s="211"/>
      <c r="J99" s="212">
        <f>ROUND(I99*H99,2)</f>
        <v>0</v>
      </c>
      <c r="K99" s="208" t="s">
        <v>126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0.57999999999999996</v>
      </c>
      <c r="T99" s="216">
        <f>S99*H99</f>
        <v>25.52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127</v>
      </c>
      <c r="AT99" s="217" t="s">
        <v>122</v>
      </c>
      <c r="AU99" s="217" t="s">
        <v>82</v>
      </c>
      <c r="AY99" s="19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127</v>
      </c>
      <c r="BM99" s="217" t="s">
        <v>141</v>
      </c>
    </row>
    <row r="100" s="2" customFormat="1">
      <c r="A100" s="40"/>
      <c r="B100" s="41"/>
      <c r="C100" s="42"/>
      <c r="D100" s="219" t="s">
        <v>129</v>
      </c>
      <c r="E100" s="42"/>
      <c r="F100" s="220" t="s">
        <v>142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129</v>
      </c>
      <c r="AU100" s="19" t="s">
        <v>82</v>
      </c>
    </row>
    <row r="101" s="2" customFormat="1">
      <c r="A101" s="40"/>
      <c r="B101" s="41"/>
      <c r="C101" s="42"/>
      <c r="D101" s="224" t="s">
        <v>131</v>
      </c>
      <c r="E101" s="42"/>
      <c r="F101" s="225" t="s">
        <v>143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131</v>
      </c>
      <c r="AU101" s="19" t="s">
        <v>82</v>
      </c>
    </row>
    <row r="102" s="13" customFormat="1">
      <c r="A102" s="13"/>
      <c r="B102" s="226"/>
      <c r="C102" s="227"/>
      <c r="D102" s="219" t="s">
        <v>144</v>
      </c>
      <c r="E102" s="228" t="s">
        <v>19</v>
      </c>
      <c r="F102" s="229" t="s">
        <v>145</v>
      </c>
      <c r="G102" s="227"/>
      <c r="H102" s="228" t="s">
        <v>19</v>
      </c>
      <c r="I102" s="230"/>
      <c r="J102" s="227"/>
      <c r="K102" s="227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144</v>
      </c>
      <c r="AU102" s="235" t="s">
        <v>82</v>
      </c>
      <c r="AV102" s="13" t="s">
        <v>80</v>
      </c>
      <c r="AW102" s="13" t="s">
        <v>33</v>
      </c>
      <c r="AX102" s="13" t="s">
        <v>72</v>
      </c>
      <c r="AY102" s="235" t="s">
        <v>120</v>
      </c>
    </row>
    <row r="103" s="13" customFormat="1">
      <c r="A103" s="13"/>
      <c r="B103" s="226"/>
      <c r="C103" s="227"/>
      <c r="D103" s="219" t="s">
        <v>144</v>
      </c>
      <c r="E103" s="228" t="s">
        <v>19</v>
      </c>
      <c r="F103" s="229" t="s">
        <v>146</v>
      </c>
      <c r="G103" s="227"/>
      <c r="H103" s="228" t="s">
        <v>19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144</v>
      </c>
      <c r="AU103" s="235" t="s">
        <v>82</v>
      </c>
      <c r="AV103" s="13" t="s">
        <v>80</v>
      </c>
      <c r="AW103" s="13" t="s">
        <v>33</v>
      </c>
      <c r="AX103" s="13" t="s">
        <v>72</v>
      </c>
      <c r="AY103" s="235" t="s">
        <v>120</v>
      </c>
    </row>
    <row r="104" s="13" customFormat="1">
      <c r="A104" s="13"/>
      <c r="B104" s="226"/>
      <c r="C104" s="227"/>
      <c r="D104" s="219" t="s">
        <v>144</v>
      </c>
      <c r="E104" s="228" t="s">
        <v>19</v>
      </c>
      <c r="F104" s="229" t="s">
        <v>147</v>
      </c>
      <c r="G104" s="227"/>
      <c r="H104" s="228" t="s">
        <v>19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144</v>
      </c>
      <c r="AU104" s="235" t="s">
        <v>82</v>
      </c>
      <c r="AV104" s="13" t="s">
        <v>80</v>
      </c>
      <c r="AW104" s="13" t="s">
        <v>33</v>
      </c>
      <c r="AX104" s="13" t="s">
        <v>72</v>
      </c>
      <c r="AY104" s="235" t="s">
        <v>120</v>
      </c>
    </row>
    <row r="105" s="13" customFormat="1">
      <c r="A105" s="13"/>
      <c r="B105" s="226"/>
      <c r="C105" s="227"/>
      <c r="D105" s="219" t="s">
        <v>144</v>
      </c>
      <c r="E105" s="228" t="s">
        <v>19</v>
      </c>
      <c r="F105" s="229" t="s">
        <v>148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144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120</v>
      </c>
    </row>
    <row r="106" s="14" customFormat="1">
      <c r="A106" s="14"/>
      <c r="B106" s="236"/>
      <c r="C106" s="237"/>
      <c r="D106" s="219" t="s">
        <v>144</v>
      </c>
      <c r="E106" s="238" t="s">
        <v>19</v>
      </c>
      <c r="F106" s="239" t="s">
        <v>149</v>
      </c>
      <c r="G106" s="237"/>
      <c r="H106" s="240">
        <v>44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144</v>
      </c>
      <c r="AU106" s="246" t="s">
        <v>82</v>
      </c>
      <c r="AV106" s="14" t="s">
        <v>82</v>
      </c>
      <c r="AW106" s="14" t="s">
        <v>33</v>
      </c>
      <c r="AX106" s="14" t="s">
        <v>80</v>
      </c>
      <c r="AY106" s="246" t="s">
        <v>120</v>
      </c>
    </row>
    <row r="107" s="2" customFormat="1" ht="16.5" customHeight="1">
      <c r="A107" s="40"/>
      <c r="B107" s="41"/>
      <c r="C107" s="206" t="s">
        <v>127</v>
      </c>
      <c r="D107" s="206" t="s">
        <v>122</v>
      </c>
      <c r="E107" s="207" t="s">
        <v>150</v>
      </c>
      <c r="F107" s="208" t="s">
        <v>151</v>
      </c>
      <c r="G107" s="209" t="s">
        <v>152</v>
      </c>
      <c r="H107" s="210">
        <v>80</v>
      </c>
      <c r="I107" s="211"/>
      <c r="J107" s="212">
        <f>ROUND(I107*H107,2)</f>
        <v>0</v>
      </c>
      <c r="K107" s="208" t="s">
        <v>126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3.0000000000000001E-05</v>
      </c>
      <c r="R107" s="215">
        <f>Q107*H107</f>
        <v>0.0024000000000000002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127</v>
      </c>
      <c r="AT107" s="217" t="s">
        <v>122</v>
      </c>
      <c r="AU107" s="217" t="s">
        <v>82</v>
      </c>
      <c r="AY107" s="19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127</v>
      </c>
      <c r="BM107" s="217" t="s">
        <v>153</v>
      </c>
    </row>
    <row r="108" s="2" customFormat="1">
      <c r="A108" s="40"/>
      <c r="B108" s="41"/>
      <c r="C108" s="42"/>
      <c r="D108" s="219" t="s">
        <v>129</v>
      </c>
      <c r="E108" s="42"/>
      <c r="F108" s="220" t="s">
        <v>154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129</v>
      </c>
      <c r="AU108" s="19" t="s">
        <v>82</v>
      </c>
    </row>
    <row r="109" s="2" customFormat="1">
      <c r="A109" s="40"/>
      <c r="B109" s="41"/>
      <c r="C109" s="42"/>
      <c r="D109" s="224" t="s">
        <v>131</v>
      </c>
      <c r="E109" s="42"/>
      <c r="F109" s="225" t="s">
        <v>155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131</v>
      </c>
      <c r="AU109" s="19" t="s">
        <v>82</v>
      </c>
    </row>
    <row r="110" s="13" customFormat="1">
      <c r="A110" s="13"/>
      <c r="B110" s="226"/>
      <c r="C110" s="227"/>
      <c r="D110" s="219" t="s">
        <v>144</v>
      </c>
      <c r="E110" s="228" t="s">
        <v>19</v>
      </c>
      <c r="F110" s="229" t="s">
        <v>156</v>
      </c>
      <c r="G110" s="227"/>
      <c r="H110" s="228" t="s">
        <v>19</v>
      </c>
      <c r="I110" s="230"/>
      <c r="J110" s="227"/>
      <c r="K110" s="227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144</v>
      </c>
      <c r="AU110" s="235" t="s">
        <v>82</v>
      </c>
      <c r="AV110" s="13" t="s">
        <v>80</v>
      </c>
      <c r="AW110" s="13" t="s">
        <v>33</v>
      </c>
      <c r="AX110" s="13" t="s">
        <v>72</v>
      </c>
      <c r="AY110" s="235" t="s">
        <v>120</v>
      </c>
    </row>
    <row r="111" s="14" customFormat="1">
      <c r="A111" s="14"/>
      <c r="B111" s="236"/>
      <c r="C111" s="237"/>
      <c r="D111" s="219" t="s">
        <v>144</v>
      </c>
      <c r="E111" s="238" t="s">
        <v>19</v>
      </c>
      <c r="F111" s="239" t="s">
        <v>157</v>
      </c>
      <c r="G111" s="237"/>
      <c r="H111" s="240">
        <v>80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144</v>
      </c>
      <c r="AU111" s="246" t="s">
        <v>82</v>
      </c>
      <c r="AV111" s="14" t="s">
        <v>82</v>
      </c>
      <c r="AW111" s="14" t="s">
        <v>33</v>
      </c>
      <c r="AX111" s="14" t="s">
        <v>80</v>
      </c>
      <c r="AY111" s="246" t="s">
        <v>120</v>
      </c>
    </row>
    <row r="112" s="2" customFormat="1" ht="16.5" customHeight="1">
      <c r="A112" s="40"/>
      <c r="B112" s="41"/>
      <c r="C112" s="206" t="s">
        <v>158</v>
      </c>
      <c r="D112" s="206" t="s">
        <v>122</v>
      </c>
      <c r="E112" s="207" t="s">
        <v>159</v>
      </c>
      <c r="F112" s="208" t="s">
        <v>160</v>
      </c>
      <c r="G112" s="209" t="s">
        <v>161</v>
      </c>
      <c r="H112" s="210">
        <v>8</v>
      </c>
      <c r="I112" s="211"/>
      <c r="J112" s="212">
        <f>ROUND(I112*H112,2)</f>
        <v>0</v>
      </c>
      <c r="K112" s="208" t="s">
        <v>126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127</v>
      </c>
      <c r="AT112" s="217" t="s">
        <v>122</v>
      </c>
      <c r="AU112" s="217" t="s">
        <v>82</v>
      </c>
      <c r="AY112" s="19" t="s">
        <v>120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127</v>
      </c>
      <c r="BM112" s="217" t="s">
        <v>162</v>
      </c>
    </row>
    <row r="113" s="2" customFormat="1">
      <c r="A113" s="40"/>
      <c r="B113" s="41"/>
      <c r="C113" s="42"/>
      <c r="D113" s="219" t="s">
        <v>129</v>
      </c>
      <c r="E113" s="42"/>
      <c r="F113" s="220" t="s">
        <v>163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129</v>
      </c>
      <c r="AU113" s="19" t="s">
        <v>82</v>
      </c>
    </row>
    <row r="114" s="2" customFormat="1">
      <c r="A114" s="40"/>
      <c r="B114" s="41"/>
      <c r="C114" s="42"/>
      <c r="D114" s="224" t="s">
        <v>131</v>
      </c>
      <c r="E114" s="42"/>
      <c r="F114" s="225" t="s">
        <v>164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131</v>
      </c>
      <c r="AU114" s="19" t="s">
        <v>82</v>
      </c>
    </row>
    <row r="115" s="2" customFormat="1" ht="16.5" customHeight="1">
      <c r="A115" s="40"/>
      <c r="B115" s="41"/>
      <c r="C115" s="206" t="s">
        <v>165</v>
      </c>
      <c r="D115" s="206" t="s">
        <v>122</v>
      </c>
      <c r="E115" s="207" t="s">
        <v>166</v>
      </c>
      <c r="F115" s="208" t="s">
        <v>167</v>
      </c>
      <c r="G115" s="209" t="s">
        <v>168</v>
      </c>
      <c r="H115" s="210">
        <v>4.4000000000000004</v>
      </c>
      <c r="I115" s="211"/>
      <c r="J115" s="212">
        <f>ROUND(I115*H115,2)</f>
        <v>0</v>
      </c>
      <c r="K115" s="208" t="s">
        <v>126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0.036900000000000002</v>
      </c>
      <c r="R115" s="215">
        <f>Q115*H115</f>
        <v>0.16236000000000003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127</v>
      </c>
      <c r="AT115" s="217" t="s">
        <v>122</v>
      </c>
      <c r="AU115" s="217" t="s">
        <v>82</v>
      </c>
      <c r="AY115" s="19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127</v>
      </c>
      <c r="BM115" s="217" t="s">
        <v>169</v>
      </c>
    </row>
    <row r="116" s="2" customFormat="1">
      <c r="A116" s="40"/>
      <c r="B116" s="41"/>
      <c r="C116" s="42"/>
      <c r="D116" s="219" t="s">
        <v>129</v>
      </c>
      <c r="E116" s="42"/>
      <c r="F116" s="220" t="s">
        <v>170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129</v>
      </c>
      <c r="AU116" s="19" t="s">
        <v>82</v>
      </c>
    </row>
    <row r="117" s="2" customFormat="1">
      <c r="A117" s="40"/>
      <c r="B117" s="41"/>
      <c r="C117" s="42"/>
      <c r="D117" s="224" t="s">
        <v>131</v>
      </c>
      <c r="E117" s="42"/>
      <c r="F117" s="225" t="s">
        <v>171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131</v>
      </c>
      <c r="AU117" s="19" t="s">
        <v>82</v>
      </c>
    </row>
    <row r="118" s="13" customFormat="1">
      <c r="A118" s="13"/>
      <c r="B118" s="226"/>
      <c r="C118" s="227"/>
      <c r="D118" s="219" t="s">
        <v>144</v>
      </c>
      <c r="E118" s="228" t="s">
        <v>19</v>
      </c>
      <c r="F118" s="229" t="s">
        <v>172</v>
      </c>
      <c r="G118" s="227"/>
      <c r="H118" s="228" t="s">
        <v>19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144</v>
      </c>
      <c r="AU118" s="235" t="s">
        <v>82</v>
      </c>
      <c r="AV118" s="13" t="s">
        <v>80</v>
      </c>
      <c r="AW118" s="13" t="s">
        <v>33</v>
      </c>
      <c r="AX118" s="13" t="s">
        <v>72</v>
      </c>
      <c r="AY118" s="235" t="s">
        <v>120</v>
      </c>
    </row>
    <row r="119" s="14" customFormat="1">
      <c r="A119" s="14"/>
      <c r="B119" s="236"/>
      <c r="C119" s="237"/>
      <c r="D119" s="219" t="s">
        <v>144</v>
      </c>
      <c r="E119" s="238" t="s">
        <v>19</v>
      </c>
      <c r="F119" s="239" t="s">
        <v>173</v>
      </c>
      <c r="G119" s="237"/>
      <c r="H119" s="240">
        <v>4.4000000000000004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144</v>
      </c>
      <c r="AU119" s="246" t="s">
        <v>82</v>
      </c>
      <c r="AV119" s="14" t="s">
        <v>82</v>
      </c>
      <c r="AW119" s="14" t="s">
        <v>33</v>
      </c>
      <c r="AX119" s="14" t="s">
        <v>80</v>
      </c>
      <c r="AY119" s="246" t="s">
        <v>120</v>
      </c>
    </row>
    <row r="120" s="2" customFormat="1" ht="16.5" customHeight="1">
      <c r="A120" s="40"/>
      <c r="B120" s="41"/>
      <c r="C120" s="206" t="s">
        <v>174</v>
      </c>
      <c r="D120" s="206" t="s">
        <v>122</v>
      </c>
      <c r="E120" s="207" t="s">
        <v>175</v>
      </c>
      <c r="F120" s="208" t="s">
        <v>176</v>
      </c>
      <c r="G120" s="209" t="s">
        <v>168</v>
      </c>
      <c r="H120" s="210">
        <v>2.2000000000000002</v>
      </c>
      <c r="I120" s="211"/>
      <c r="J120" s="212">
        <f>ROUND(I120*H120,2)</f>
        <v>0</v>
      </c>
      <c r="K120" s="208" t="s">
        <v>126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0.036900000000000002</v>
      </c>
      <c r="R120" s="215">
        <f>Q120*H120</f>
        <v>0.081180000000000016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127</v>
      </c>
      <c r="AT120" s="217" t="s">
        <v>122</v>
      </c>
      <c r="AU120" s="217" t="s">
        <v>82</v>
      </c>
      <c r="AY120" s="19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127</v>
      </c>
      <c r="BM120" s="217" t="s">
        <v>177</v>
      </c>
    </row>
    <row r="121" s="2" customFormat="1">
      <c r="A121" s="40"/>
      <c r="B121" s="41"/>
      <c r="C121" s="42"/>
      <c r="D121" s="219" t="s">
        <v>129</v>
      </c>
      <c r="E121" s="42"/>
      <c r="F121" s="220" t="s">
        <v>178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129</v>
      </c>
      <c r="AU121" s="19" t="s">
        <v>82</v>
      </c>
    </row>
    <row r="122" s="2" customFormat="1">
      <c r="A122" s="40"/>
      <c r="B122" s="41"/>
      <c r="C122" s="42"/>
      <c r="D122" s="224" t="s">
        <v>131</v>
      </c>
      <c r="E122" s="42"/>
      <c r="F122" s="225" t="s">
        <v>179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131</v>
      </c>
      <c r="AU122" s="19" t="s">
        <v>82</v>
      </c>
    </row>
    <row r="123" s="13" customFormat="1">
      <c r="A123" s="13"/>
      <c r="B123" s="226"/>
      <c r="C123" s="227"/>
      <c r="D123" s="219" t="s">
        <v>144</v>
      </c>
      <c r="E123" s="228" t="s">
        <v>19</v>
      </c>
      <c r="F123" s="229" t="s">
        <v>180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144</v>
      </c>
      <c r="AU123" s="235" t="s">
        <v>82</v>
      </c>
      <c r="AV123" s="13" t="s">
        <v>80</v>
      </c>
      <c r="AW123" s="13" t="s">
        <v>33</v>
      </c>
      <c r="AX123" s="13" t="s">
        <v>72</v>
      </c>
      <c r="AY123" s="235" t="s">
        <v>120</v>
      </c>
    </row>
    <row r="124" s="14" customFormat="1">
      <c r="A124" s="14"/>
      <c r="B124" s="236"/>
      <c r="C124" s="237"/>
      <c r="D124" s="219" t="s">
        <v>144</v>
      </c>
      <c r="E124" s="238" t="s">
        <v>19</v>
      </c>
      <c r="F124" s="239" t="s">
        <v>181</v>
      </c>
      <c r="G124" s="237"/>
      <c r="H124" s="240">
        <v>2.2000000000000002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144</v>
      </c>
      <c r="AU124" s="246" t="s">
        <v>82</v>
      </c>
      <c r="AV124" s="14" t="s">
        <v>82</v>
      </c>
      <c r="AW124" s="14" t="s">
        <v>33</v>
      </c>
      <c r="AX124" s="14" t="s">
        <v>80</v>
      </c>
      <c r="AY124" s="246" t="s">
        <v>120</v>
      </c>
    </row>
    <row r="125" s="2" customFormat="1" ht="16.5" customHeight="1">
      <c r="A125" s="40"/>
      <c r="B125" s="41"/>
      <c r="C125" s="206" t="s">
        <v>182</v>
      </c>
      <c r="D125" s="206" t="s">
        <v>122</v>
      </c>
      <c r="E125" s="207" t="s">
        <v>183</v>
      </c>
      <c r="F125" s="208" t="s">
        <v>184</v>
      </c>
      <c r="G125" s="209" t="s">
        <v>125</v>
      </c>
      <c r="H125" s="210">
        <v>56.060000000000002</v>
      </c>
      <c r="I125" s="211"/>
      <c r="J125" s="212">
        <f>ROUND(I125*H125,2)</f>
        <v>0</v>
      </c>
      <c r="K125" s="208" t="s">
        <v>126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127</v>
      </c>
      <c r="AT125" s="217" t="s">
        <v>122</v>
      </c>
      <c r="AU125" s="217" t="s">
        <v>82</v>
      </c>
      <c r="AY125" s="19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127</v>
      </c>
      <c r="BM125" s="217" t="s">
        <v>185</v>
      </c>
    </row>
    <row r="126" s="2" customFormat="1">
      <c r="A126" s="40"/>
      <c r="B126" s="41"/>
      <c r="C126" s="42"/>
      <c r="D126" s="219" t="s">
        <v>129</v>
      </c>
      <c r="E126" s="42"/>
      <c r="F126" s="220" t="s">
        <v>186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129</v>
      </c>
      <c r="AU126" s="19" t="s">
        <v>82</v>
      </c>
    </row>
    <row r="127" s="2" customFormat="1">
      <c r="A127" s="40"/>
      <c r="B127" s="41"/>
      <c r="C127" s="42"/>
      <c r="D127" s="224" t="s">
        <v>131</v>
      </c>
      <c r="E127" s="42"/>
      <c r="F127" s="225" t="s">
        <v>187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131</v>
      </c>
      <c r="AU127" s="19" t="s">
        <v>82</v>
      </c>
    </row>
    <row r="128" s="13" customFormat="1">
      <c r="A128" s="13"/>
      <c r="B128" s="226"/>
      <c r="C128" s="227"/>
      <c r="D128" s="219" t="s">
        <v>144</v>
      </c>
      <c r="E128" s="228" t="s">
        <v>19</v>
      </c>
      <c r="F128" s="229" t="s">
        <v>188</v>
      </c>
      <c r="G128" s="227"/>
      <c r="H128" s="228" t="s">
        <v>19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144</v>
      </c>
      <c r="AU128" s="235" t="s">
        <v>82</v>
      </c>
      <c r="AV128" s="13" t="s">
        <v>80</v>
      </c>
      <c r="AW128" s="13" t="s">
        <v>33</v>
      </c>
      <c r="AX128" s="13" t="s">
        <v>72</v>
      </c>
      <c r="AY128" s="235" t="s">
        <v>120</v>
      </c>
    </row>
    <row r="129" s="14" customFormat="1">
      <c r="A129" s="14"/>
      <c r="B129" s="236"/>
      <c r="C129" s="237"/>
      <c r="D129" s="219" t="s">
        <v>144</v>
      </c>
      <c r="E129" s="238" t="s">
        <v>19</v>
      </c>
      <c r="F129" s="239" t="s">
        <v>189</v>
      </c>
      <c r="G129" s="237"/>
      <c r="H129" s="240">
        <v>10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144</v>
      </c>
      <c r="AU129" s="246" t="s">
        <v>82</v>
      </c>
      <c r="AV129" s="14" t="s">
        <v>82</v>
      </c>
      <c r="AW129" s="14" t="s">
        <v>33</v>
      </c>
      <c r="AX129" s="14" t="s">
        <v>72</v>
      </c>
      <c r="AY129" s="246" t="s">
        <v>120</v>
      </c>
    </row>
    <row r="130" s="13" customFormat="1">
      <c r="A130" s="13"/>
      <c r="B130" s="226"/>
      <c r="C130" s="227"/>
      <c r="D130" s="219" t="s">
        <v>144</v>
      </c>
      <c r="E130" s="228" t="s">
        <v>19</v>
      </c>
      <c r="F130" s="229" t="s">
        <v>190</v>
      </c>
      <c r="G130" s="227"/>
      <c r="H130" s="228" t="s">
        <v>19</v>
      </c>
      <c r="I130" s="230"/>
      <c r="J130" s="227"/>
      <c r="K130" s="227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144</v>
      </c>
      <c r="AU130" s="235" t="s">
        <v>82</v>
      </c>
      <c r="AV130" s="13" t="s">
        <v>80</v>
      </c>
      <c r="AW130" s="13" t="s">
        <v>33</v>
      </c>
      <c r="AX130" s="13" t="s">
        <v>72</v>
      </c>
      <c r="AY130" s="235" t="s">
        <v>120</v>
      </c>
    </row>
    <row r="131" s="13" customFormat="1">
      <c r="A131" s="13"/>
      <c r="B131" s="226"/>
      <c r="C131" s="227"/>
      <c r="D131" s="219" t="s">
        <v>144</v>
      </c>
      <c r="E131" s="228" t="s">
        <v>19</v>
      </c>
      <c r="F131" s="229" t="s">
        <v>191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144</v>
      </c>
      <c r="AU131" s="235" t="s">
        <v>82</v>
      </c>
      <c r="AV131" s="13" t="s">
        <v>80</v>
      </c>
      <c r="AW131" s="13" t="s">
        <v>33</v>
      </c>
      <c r="AX131" s="13" t="s">
        <v>72</v>
      </c>
      <c r="AY131" s="235" t="s">
        <v>120</v>
      </c>
    </row>
    <row r="132" s="13" customFormat="1">
      <c r="A132" s="13"/>
      <c r="B132" s="226"/>
      <c r="C132" s="227"/>
      <c r="D132" s="219" t="s">
        <v>144</v>
      </c>
      <c r="E132" s="228" t="s">
        <v>19</v>
      </c>
      <c r="F132" s="229" t="s">
        <v>192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144</v>
      </c>
      <c r="AU132" s="235" t="s">
        <v>82</v>
      </c>
      <c r="AV132" s="13" t="s">
        <v>80</v>
      </c>
      <c r="AW132" s="13" t="s">
        <v>33</v>
      </c>
      <c r="AX132" s="13" t="s">
        <v>72</v>
      </c>
      <c r="AY132" s="235" t="s">
        <v>120</v>
      </c>
    </row>
    <row r="133" s="13" customFormat="1">
      <c r="A133" s="13"/>
      <c r="B133" s="226"/>
      <c r="C133" s="227"/>
      <c r="D133" s="219" t="s">
        <v>144</v>
      </c>
      <c r="E133" s="228" t="s">
        <v>19</v>
      </c>
      <c r="F133" s="229" t="s">
        <v>193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144</v>
      </c>
      <c r="AU133" s="235" t="s">
        <v>82</v>
      </c>
      <c r="AV133" s="13" t="s">
        <v>80</v>
      </c>
      <c r="AW133" s="13" t="s">
        <v>33</v>
      </c>
      <c r="AX133" s="13" t="s">
        <v>72</v>
      </c>
      <c r="AY133" s="235" t="s">
        <v>120</v>
      </c>
    </row>
    <row r="134" s="14" customFormat="1">
      <c r="A134" s="14"/>
      <c r="B134" s="236"/>
      <c r="C134" s="237"/>
      <c r="D134" s="219" t="s">
        <v>144</v>
      </c>
      <c r="E134" s="238" t="s">
        <v>19</v>
      </c>
      <c r="F134" s="239" t="s">
        <v>194</v>
      </c>
      <c r="G134" s="237"/>
      <c r="H134" s="240">
        <v>1.24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144</v>
      </c>
      <c r="AU134" s="246" t="s">
        <v>82</v>
      </c>
      <c r="AV134" s="14" t="s">
        <v>82</v>
      </c>
      <c r="AW134" s="14" t="s">
        <v>33</v>
      </c>
      <c r="AX134" s="14" t="s">
        <v>72</v>
      </c>
      <c r="AY134" s="246" t="s">
        <v>120</v>
      </c>
    </row>
    <row r="135" s="13" customFormat="1">
      <c r="A135" s="13"/>
      <c r="B135" s="226"/>
      <c r="C135" s="227"/>
      <c r="D135" s="219" t="s">
        <v>144</v>
      </c>
      <c r="E135" s="228" t="s">
        <v>19</v>
      </c>
      <c r="F135" s="229" t="s">
        <v>195</v>
      </c>
      <c r="G135" s="227"/>
      <c r="H135" s="228" t="s">
        <v>19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144</v>
      </c>
      <c r="AU135" s="235" t="s">
        <v>82</v>
      </c>
      <c r="AV135" s="13" t="s">
        <v>80</v>
      </c>
      <c r="AW135" s="13" t="s">
        <v>33</v>
      </c>
      <c r="AX135" s="13" t="s">
        <v>72</v>
      </c>
      <c r="AY135" s="235" t="s">
        <v>120</v>
      </c>
    </row>
    <row r="136" s="14" customFormat="1">
      <c r="A136" s="14"/>
      <c r="B136" s="236"/>
      <c r="C136" s="237"/>
      <c r="D136" s="219" t="s">
        <v>144</v>
      </c>
      <c r="E136" s="238" t="s">
        <v>19</v>
      </c>
      <c r="F136" s="239" t="s">
        <v>196</v>
      </c>
      <c r="G136" s="237"/>
      <c r="H136" s="240">
        <v>1.1399999999999999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144</v>
      </c>
      <c r="AU136" s="246" t="s">
        <v>82</v>
      </c>
      <c r="AV136" s="14" t="s">
        <v>82</v>
      </c>
      <c r="AW136" s="14" t="s">
        <v>33</v>
      </c>
      <c r="AX136" s="14" t="s">
        <v>72</v>
      </c>
      <c r="AY136" s="246" t="s">
        <v>120</v>
      </c>
    </row>
    <row r="137" s="13" customFormat="1">
      <c r="A137" s="13"/>
      <c r="B137" s="226"/>
      <c r="C137" s="227"/>
      <c r="D137" s="219" t="s">
        <v>144</v>
      </c>
      <c r="E137" s="228" t="s">
        <v>19</v>
      </c>
      <c r="F137" s="229" t="s">
        <v>197</v>
      </c>
      <c r="G137" s="227"/>
      <c r="H137" s="228" t="s">
        <v>19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144</v>
      </c>
      <c r="AU137" s="235" t="s">
        <v>82</v>
      </c>
      <c r="AV137" s="13" t="s">
        <v>80</v>
      </c>
      <c r="AW137" s="13" t="s">
        <v>33</v>
      </c>
      <c r="AX137" s="13" t="s">
        <v>72</v>
      </c>
      <c r="AY137" s="235" t="s">
        <v>120</v>
      </c>
    </row>
    <row r="138" s="14" customFormat="1">
      <c r="A138" s="14"/>
      <c r="B138" s="236"/>
      <c r="C138" s="237"/>
      <c r="D138" s="219" t="s">
        <v>144</v>
      </c>
      <c r="E138" s="238" t="s">
        <v>19</v>
      </c>
      <c r="F138" s="239" t="s">
        <v>198</v>
      </c>
      <c r="G138" s="237"/>
      <c r="H138" s="240">
        <v>7.75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144</v>
      </c>
      <c r="AU138" s="246" t="s">
        <v>82</v>
      </c>
      <c r="AV138" s="14" t="s">
        <v>82</v>
      </c>
      <c r="AW138" s="14" t="s">
        <v>33</v>
      </c>
      <c r="AX138" s="14" t="s">
        <v>72</v>
      </c>
      <c r="AY138" s="246" t="s">
        <v>120</v>
      </c>
    </row>
    <row r="139" s="13" customFormat="1">
      <c r="A139" s="13"/>
      <c r="B139" s="226"/>
      <c r="C139" s="227"/>
      <c r="D139" s="219" t="s">
        <v>144</v>
      </c>
      <c r="E139" s="228" t="s">
        <v>19</v>
      </c>
      <c r="F139" s="229" t="s">
        <v>199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144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120</v>
      </c>
    </row>
    <row r="140" s="13" customFormat="1">
      <c r="A140" s="13"/>
      <c r="B140" s="226"/>
      <c r="C140" s="227"/>
      <c r="D140" s="219" t="s">
        <v>144</v>
      </c>
      <c r="E140" s="228" t="s">
        <v>19</v>
      </c>
      <c r="F140" s="229" t="s">
        <v>193</v>
      </c>
      <c r="G140" s="227"/>
      <c r="H140" s="228" t="s">
        <v>19</v>
      </c>
      <c r="I140" s="230"/>
      <c r="J140" s="227"/>
      <c r="K140" s="227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144</v>
      </c>
      <c r="AU140" s="235" t="s">
        <v>82</v>
      </c>
      <c r="AV140" s="13" t="s">
        <v>80</v>
      </c>
      <c r="AW140" s="13" t="s">
        <v>33</v>
      </c>
      <c r="AX140" s="13" t="s">
        <v>72</v>
      </c>
      <c r="AY140" s="235" t="s">
        <v>120</v>
      </c>
    </row>
    <row r="141" s="14" customFormat="1">
      <c r="A141" s="14"/>
      <c r="B141" s="236"/>
      <c r="C141" s="237"/>
      <c r="D141" s="219" t="s">
        <v>144</v>
      </c>
      <c r="E141" s="238" t="s">
        <v>19</v>
      </c>
      <c r="F141" s="239" t="s">
        <v>200</v>
      </c>
      <c r="G141" s="237"/>
      <c r="H141" s="240">
        <v>7.4500000000000002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144</v>
      </c>
      <c r="AU141" s="246" t="s">
        <v>82</v>
      </c>
      <c r="AV141" s="14" t="s">
        <v>82</v>
      </c>
      <c r="AW141" s="14" t="s">
        <v>33</v>
      </c>
      <c r="AX141" s="14" t="s">
        <v>72</v>
      </c>
      <c r="AY141" s="246" t="s">
        <v>120</v>
      </c>
    </row>
    <row r="142" s="13" customFormat="1">
      <c r="A142" s="13"/>
      <c r="B142" s="226"/>
      <c r="C142" s="227"/>
      <c r="D142" s="219" t="s">
        <v>144</v>
      </c>
      <c r="E142" s="228" t="s">
        <v>19</v>
      </c>
      <c r="F142" s="229" t="s">
        <v>195</v>
      </c>
      <c r="G142" s="227"/>
      <c r="H142" s="228" t="s">
        <v>19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144</v>
      </c>
      <c r="AU142" s="235" t="s">
        <v>82</v>
      </c>
      <c r="AV142" s="13" t="s">
        <v>80</v>
      </c>
      <c r="AW142" s="13" t="s">
        <v>33</v>
      </c>
      <c r="AX142" s="13" t="s">
        <v>72</v>
      </c>
      <c r="AY142" s="235" t="s">
        <v>120</v>
      </c>
    </row>
    <row r="143" s="14" customFormat="1">
      <c r="A143" s="14"/>
      <c r="B143" s="236"/>
      <c r="C143" s="237"/>
      <c r="D143" s="219" t="s">
        <v>144</v>
      </c>
      <c r="E143" s="238" t="s">
        <v>19</v>
      </c>
      <c r="F143" s="239" t="s">
        <v>201</v>
      </c>
      <c r="G143" s="237"/>
      <c r="H143" s="240">
        <v>28.48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144</v>
      </c>
      <c r="AU143" s="246" t="s">
        <v>82</v>
      </c>
      <c r="AV143" s="14" t="s">
        <v>82</v>
      </c>
      <c r="AW143" s="14" t="s">
        <v>33</v>
      </c>
      <c r="AX143" s="14" t="s">
        <v>72</v>
      </c>
      <c r="AY143" s="246" t="s">
        <v>120</v>
      </c>
    </row>
    <row r="144" s="15" customFormat="1">
      <c r="A144" s="15"/>
      <c r="B144" s="247"/>
      <c r="C144" s="248"/>
      <c r="D144" s="219" t="s">
        <v>144</v>
      </c>
      <c r="E144" s="249" t="s">
        <v>19</v>
      </c>
      <c r="F144" s="250" t="s">
        <v>202</v>
      </c>
      <c r="G144" s="248"/>
      <c r="H144" s="251">
        <v>56.060000000000002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144</v>
      </c>
      <c r="AU144" s="257" t="s">
        <v>82</v>
      </c>
      <c r="AV144" s="15" t="s">
        <v>127</v>
      </c>
      <c r="AW144" s="15" t="s">
        <v>33</v>
      </c>
      <c r="AX144" s="15" t="s">
        <v>80</v>
      </c>
      <c r="AY144" s="257" t="s">
        <v>120</v>
      </c>
    </row>
    <row r="145" s="2" customFormat="1" ht="21.75" customHeight="1">
      <c r="A145" s="40"/>
      <c r="B145" s="41"/>
      <c r="C145" s="206" t="s">
        <v>203</v>
      </c>
      <c r="D145" s="206" t="s">
        <v>122</v>
      </c>
      <c r="E145" s="207" t="s">
        <v>204</v>
      </c>
      <c r="F145" s="208" t="s">
        <v>205</v>
      </c>
      <c r="G145" s="209" t="s">
        <v>206</v>
      </c>
      <c r="H145" s="210">
        <v>7.7850000000000001</v>
      </c>
      <c r="I145" s="211"/>
      <c r="J145" s="212">
        <f>ROUND(I145*H145,2)</f>
        <v>0</v>
      </c>
      <c r="K145" s="208" t="s">
        <v>126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127</v>
      </c>
      <c r="AT145" s="217" t="s">
        <v>122</v>
      </c>
      <c r="AU145" s="217" t="s">
        <v>82</v>
      </c>
      <c r="AY145" s="19" t="s">
        <v>120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127</v>
      </c>
      <c r="BM145" s="217" t="s">
        <v>207</v>
      </c>
    </row>
    <row r="146" s="2" customFormat="1">
      <c r="A146" s="40"/>
      <c r="B146" s="41"/>
      <c r="C146" s="42"/>
      <c r="D146" s="219" t="s">
        <v>129</v>
      </c>
      <c r="E146" s="42"/>
      <c r="F146" s="220" t="s">
        <v>208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129</v>
      </c>
      <c r="AU146" s="19" t="s">
        <v>82</v>
      </c>
    </row>
    <row r="147" s="2" customFormat="1">
      <c r="A147" s="40"/>
      <c r="B147" s="41"/>
      <c r="C147" s="42"/>
      <c r="D147" s="224" t="s">
        <v>131</v>
      </c>
      <c r="E147" s="42"/>
      <c r="F147" s="225" t="s">
        <v>209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131</v>
      </c>
      <c r="AU147" s="19" t="s">
        <v>82</v>
      </c>
    </row>
    <row r="148" s="13" customFormat="1">
      <c r="A148" s="13"/>
      <c r="B148" s="226"/>
      <c r="C148" s="227"/>
      <c r="D148" s="219" t="s">
        <v>144</v>
      </c>
      <c r="E148" s="228" t="s">
        <v>19</v>
      </c>
      <c r="F148" s="229" t="s">
        <v>210</v>
      </c>
      <c r="G148" s="227"/>
      <c r="H148" s="228" t="s">
        <v>19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144</v>
      </c>
      <c r="AU148" s="235" t="s">
        <v>82</v>
      </c>
      <c r="AV148" s="13" t="s">
        <v>80</v>
      </c>
      <c r="AW148" s="13" t="s">
        <v>33</v>
      </c>
      <c r="AX148" s="13" t="s">
        <v>72</v>
      </c>
      <c r="AY148" s="235" t="s">
        <v>120</v>
      </c>
    </row>
    <row r="149" s="13" customFormat="1">
      <c r="A149" s="13"/>
      <c r="B149" s="226"/>
      <c r="C149" s="227"/>
      <c r="D149" s="219" t="s">
        <v>144</v>
      </c>
      <c r="E149" s="228" t="s">
        <v>19</v>
      </c>
      <c r="F149" s="229" t="s">
        <v>211</v>
      </c>
      <c r="G149" s="227"/>
      <c r="H149" s="228" t="s">
        <v>19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144</v>
      </c>
      <c r="AU149" s="235" t="s">
        <v>82</v>
      </c>
      <c r="AV149" s="13" t="s">
        <v>80</v>
      </c>
      <c r="AW149" s="13" t="s">
        <v>33</v>
      </c>
      <c r="AX149" s="13" t="s">
        <v>72</v>
      </c>
      <c r="AY149" s="235" t="s">
        <v>120</v>
      </c>
    </row>
    <row r="150" s="13" customFormat="1">
      <c r="A150" s="13"/>
      <c r="B150" s="226"/>
      <c r="C150" s="227"/>
      <c r="D150" s="219" t="s">
        <v>144</v>
      </c>
      <c r="E150" s="228" t="s">
        <v>19</v>
      </c>
      <c r="F150" s="229" t="s">
        <v>212</v>
      </c>
      <c r="G150" s="227"/>
      <c r="H150" s="228" t="s">
        <v>19</v>
      </c>
      <c r="I150" s="230"/>
      <c r="J150" s="227"/>
      <c r="K150" s="227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144</v>
      </c>
      <c r="AU150" s="235" t="s">
        <v>82</v>
      </c>
      <c r="AV150" s="13" t="s">
        <v>80</v>
      </c>
      <c r="AW150" s="13" t="s">
        <v>33</v>
      </c>
      <c r="AX150" s="13" t="s">
        <v>72</v>
      </c>
      <c r="AY150" s="235" t="s">
        <v>120</v>
      </c>
    </row>
    <row r="151" s="13" customFormat="1">
      <c r="A151" s="13"/>
      <c r="B151" s="226"/>
      <c r="C151" s="227"/>
      <c r="D151" s="219" t="s">
        <v>144</v>
      </c>
      <c r="E151" s="228" t="s">
        <v>19</v>
      </c>
      <c r="F151" s="229" t="s">
        <v>192</v>
      </c>
      <c r="G151" s="227"/>
      <c r="H151" s="228" t="s">
        <v>19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144</v>
      </c>
      <c r="AU151" s="235" t="s">
        <v>82</v>
      </c>
      <c r="AV151" s="13" t="s">
        <v>80</v>
      </c>
      <c r="AW151" s="13" t="s">
        <v>33</v>
      </c>
      <c r="AX151" s="13" t="s">
        <v>72</v>
      </c>
      <c r="AY151" s="235" t="s">
        <v>120</v>
      </c>
    </row>
    <row r="152" s="13" customFormat="1">
      <c r="A152" s="13"/>
      <c r="B152" s="226"/>
      <c r="C152" s="227"/>
      <c r="D152" s="219" t="s">
        <v>144</v>
      </c>
      <c r="E152" s="228" t="s">
        <v>19</v>
      </c>
      <c r="F152" s="229" t="s">
        <v>193</v>
      </c>
      <c r="G152" s="227"/>
      <c r="H152" s="228" t="s">
        <v>19</v>
      </c>
      <c r="I152" s="230"/>
      <c r="J152" s="227"/>
      <c r="K152" s="227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144</v>
      </c>
      <c r="AU152" s="235" t="s">
        <v>82</v>
      </c>
      <c r="AV152" s="13" t="s">
        <v>80</v>
      </c>
      <c r="AW152" s="13" t="s">
        <v>33</v>
      </c>
      <c r="AX152" s="13" t="s">
        <v>72</v>
      </c>
      <c r="AY152" s="235" t="s">
        <v>120</v>
      </c>
    </row>
    <row r="153" s="14" customFormat="1">
      <c r="A153" s="14"/>
      <c r="B153" s="236"/>
      <c r="C153" s="237"/>
      <c r="D153" s="219" t="s">
        <v>144</v>
      </c>
      <c r="E153" s="238" t="s">
        <v>19</v>
      </c>
      <c r="F153" s="239" t="s">
        <v>213</v>
      </c>
      <c r="G153" s="237"/>
      <c r="H153" s="240">
        <v>0.372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144</v>
      </c>
      <c r="AU153" s="246" t="s">
        <v>82</v>
      </c>
      <c r="AV153" s="14" t="s">
        <v>82</v>
      </c>
      <c r="AW153" s="14" t="s">
        <v>33</v>
      </c>
      <c r="AX153" s="14" t="s">
        <v>72</v>
      </c>
      <c r="AY153" s="246" t="s">
        <v>120</v>
      </c>
    </row>
    <row r="154" s="13" customFormat="1">
      <c r="A154" s="13"/>
      <c r="B154" s="226"/>
      <c r="C154" s="227"/>
      <c r="D154" s="219" t="s">
        <v>144</v>
      </c>
      <c r="E154" s="228" t="s">
        <v>19</v>
      </c>
      <c r="F154" s="229" t="s">
        <v>195</v>
      </c>
      <c r="G154" s="227"/>
      <c r="H154" s="228" t="s">
        <v>19</v>
      </c>
      <c r="I154" s="230"/>
      <c r="J154" s="227"/>
      <c r="K154" s="227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144</v>
      </c>
      <c r="AU154" s="235" t="s">
        <v>82</v>
      </c>
      <c r="AV154" s="13" t="s">
        <v>80</v>
      </c>
      <c r="AW154" s="13" t="s">
        <v>33</v>
      </c>
      <c r="AX154" s="13" t="s">
        <v>72</v>
      </c>
      <c r="AY154" s="235" t="s">
        <v>120</v>
      </c>
    </row>
    <row r="155" s="14" customFormat="1">
      <c r="A155" s="14"/>
      <c r="B155" s="236"/>
      <c r="C155" s="237"/>
      <c r="D155" s="219" t="s">
        <v>144</v>
      </c>
      <c r="E155" s="238" t="s">
        <v>19</v>
      </c>
      <c r="F155" s="239" t="s">
        <v>214</v>
      </c>
      <c r="G155" s="237"/>
      <c r="H155" s="240">
        <v>0.22800000000000001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144</v>
      </c>
      <c r="AU155" s="246" t="s">
        <v>82</v>
      </c>
      <c r="AV155" s="14" t="s">
        <v>82</v>
      </c>
      <c r="AW155" s="14" t="s">
        <v>33</v>
      </c>
      <c r="AX155" s="14" t="s">
        <v>72</v>
      </c>
      <c r="AY155" s="246" t="s">
        <v>120</v>
      </c>
    </row>
    <row r="156" s="14" customFormat="1">
      <c r="A156" s="14"/>
      <c r="B156" s="236"/>
      <c r="C156" s="237"/>
      <c r="D156" s="219" t="s">
        <v>144</v>
      </c>
      <c r="E156" s="238" t="s">
        <v>19</v>
      </c>
      <c r="F156" s="239" t="s">
        <v>215</v>
      </c>
      <c r="G156" s="237"/>
      <c r="H156" s="240">
        <v>1.02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144</v>
      </c>
      <c r="AU156" s="246" t="s">
        <v>82</v>
      </c>
      <c r="AV156" s="14" t="s">
        <v>82</v>
      </c>
      <c r="AW156" s="14" t="s">
        <v>33</v>
      </c>
      <c r="AX156" s="14" t="s">
        <v>72</v>
      </c>
      <c r="AY156" s="246" t="s">
        <v>120</v>
      </c>
    </row>
    <row r="157" s="13" customFormat="1">
      <c r="A157" s="13"/>
      <c r="B157" s="226"/>
      <c r="C157" s="227"/>
      <c r="D157" s="219" t="s">
        <v>144</v>
      </c>
      <c r="E157" s="228" t="s">
        <v>19</v>
      </c>
      <c r="F157" s="229" t="s">
        <v>197</v>
      </c>
      <c r="G157" s="227"/>
      <c r="H157" s="228" t="s">
        <v>19</v>
      </c>
      <c r="I157" s="230"/>
      <c r="J157" s="227"/>
      <c r="K157" s="227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144</v>
      </c>
      <c r="AU157" s="235" t="s">
        <v>82</v>
      </c>
      <c r="AV157" s="13" t="s">
        <v>80</v>
      </c>
      <c r="AW157" s="13" t="s">
        <v>33</v>
      </c>
      <c r="AX157" s="13" t="s">
        <v>72</v>
      </c>
      <c r="AY157" s="235" t="s">
        <v>120</v>
      </c>
    </row>
    <row r="158" s="14" customFormat="1">
      <c r="A158" s="14"/>
      <c r="B158" s="236"/>
      <c r="C158" s="237"/>
      <c r="D158" s="219" t="s">
        <v>144</v>
      </c>
      <c r="E158" s="238" t="s">
        <v>19</v>
      </c>
      <c r="F158" s="239" t="s">
        <v>216</v>
      </c>
      <c r="G158" s="237"/>
      <c r="H158" s="240">
        <v>0.77500000000000002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144</v>
      </c>
      <c r="AU158" s="246" t="s">
        <v>82</v>
      </c>
      <c r="AV158" s="14" t="s">
        <v>82</v>
      </c>
      <c r="AW158" s="14" t="s">
        <v>33</v>
      </c>
      <c r="AX158" s="14" t="s">
        <v>72</v>
      </c>
      <c r="AY158" s="246" t="s">
        <v>120</v>
      </c>
    </row>
    <row r="159" s="13" customFormat="1">
      <c r="A159" s="13"/>
      <c r="B159" s="226"/>
      <c r="C159" s="227"/>
      <c r="D159" s="219" t="s">
        <v>144</v>
      </c>
      <c r="E159" s="228" t="s">
        <v>19</v>
      </c>
      <c r="F159" s="229" t="s">
        <v>199</v>
      </c>
      <c r="G159" s="227"/>
      <c r="H159" s="228" t="s">
        <v>19</v>
      </c>
      <c r="I159" s="230"/>
      <c r="J159" s="227"/>
      <c r="K159" s="227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144</v>
      </c>
      <c r="AU159" s="235" t="s">
        <v>82</v>
      </c>
      <c r="AV159" s="13" t="s">
        <v>80</v>
      </c>
      <c r="AW159" s="13" t="s">
        <v>33</v>
      </c>
      <c r="AX159" s="13" t="s">
        <v>72</v>
      </c>
      <c r="AY159" s="235" t="s">
        <v>120</v>
      </c>
    </row>
    <row r="160" s="13" customFormat="1">
      <c r="A160" s="13"/>
      <c r="B160" s="226"/>
      <c r="C160" s="227"/>
      <c r="D160" s="219" t="s">
        <v>144</v>
      </c>
      <c r="E160" s="228" t="s">
        <v>19</v>
      </c>
      <c r="F160" s="229" t="s">
        <v>193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144</v>
      </c>
      <c r="AU160" s="235" t="s">
        <v>82</v>
      </c>
      <c r="AV160" s="13" t="s">
        <v>80</v>
      </c>
      <c r="AW160" s="13" t="s">
        <v>33</v>
      </c>
      <c r="AX160" s="13" t="s">
        <v>72</v>
      </c>
      <c r="AY160" s="235" t="s">
        <v>120</v>
      </c>
    </row>
    <row r="161" s="14" customFormat="1">
      <c r="A161" s="14"/>
      <c r="B161" s="236"/>
      <c r="C161" s="237"/>
      <c r="D161" s="219" t="s">
        <v>144</v>
      </c>
      <c r="E161" s="238" t="s">
        <v>19</v>
      </c>
      <c r="F161" s="239" t="s">
        <v>217</v>
      </c>
      <c r="G161" s="237"/>
      <c r="H161" s="240">
        <v>1.1180000000000001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144</v>
      </c>
      <c r="AU161" s="246" t="s">
        <v>82</v>
      </c>
      <c r="AV161" s="14" t="s">
        <v>82</v>
      </c>
      <c r="AW161" s="14" t="s">
        <v>33</v>
      </c>
      <c r="AX161" s="14" t="s">
        <v>72</v>
      </c>
      <c r="AY161" s="246" t="s">
        <v>120</v>
      </c>
    </row>
    <row r="162" s="13" customFormat="1">
      <c r="A162" s="13"/>
      <c r="B162" s="226"/>
      <c r="C162" s="227"/>
      <c r="D162" s="219" t="s">
        <v>144</v>
      </c>
      <c r="E162" s="228" t="s">
        <v>19</v>
      </c>
      <c r="F162" s="229" t="s">
        <v>195</v>
      </c>
      <c r="G162" s="227"/>
      <c r="H162" s="228" t="s">
        <v>19</v>
      </c>
      <c r="I162" s="230"/>
      <c r="J162" s="227"/>
      <c r="K162" s="227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144</v>
      </c>
      <c r="AU162" s="235" t="s">
        <v>82</v>
      </c>
      <c r="AV162" s="13" t="s">
        <v>80</v>
      </c>
      <c r="AW162" s="13" t="s">
        <v>33</v>
      </c>
      <c r="AX162" s="13" t="s">
        <v>72</v>
      </c>
      <c r="AY162" s="235" t="s">
        <v>120</v>
      </c>
    </row>
    <row r="163" s="14" customFormat="1">
      <c r="A163" s="14"/>
      <c r="B163" s="236"/>
      <c r="C163" s="237"/>
      <c r="D163" s="219" t="s">
        <v>144</v>
      </c>
      <c r="E163" s="238" t="s">
        <v>19</v>
      </c>
      <c r="F163" s="239" t="s">
        <v>218</v>
      </c>
      <c r="G163" s="237"/>
      <c r="H163" s="240">
        <v>4.2720000000000002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144</v>
      </c>
      <c r="AU163" s="246" t="s">
        <v>82</v>
      </c>
      <c r="AV163" s="14" t="s">
        <v>82</v>
      </c>
      <c r="AW163" s="14" t="s">
        <v>33</v>
      </c>
      <c r="AX163" s="14" t="s">
        <v>72</v>
      </c>
      <c r="AY163" s="246" t="s">
        <v>120</v>
      </c>
    </row>
    <row r="164" s="15" customFormat="1">
      <c r="A164" s="15"/>
      <c r="B164" s="247"/>
      <c r="C164" s="248"/>
      <c r="D164" s="219" t="s">
        <v>144</v>
      </c>
      <c r="E164" s="249" t="s">
        <v>19</v>
      </c>
      <c r="F164" s="250" t="s">
        <v>202</v>
      </c>
      <c r="G164" s="248"/>
      <c r="H164" s="251">
        <v>7.7850000000000001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144</v>
      </c>
      <c r="AU164" s="257" t="s">
        <v>82</v>
      </c>
      <c r="AV164" s="15" t="s">
        <v>127</v>
      </c>
      <c r="AW164" s="15" t="s">
        <v>33</v>
      </c>
      <c r="AX164" s="15" t="s">
        <v>80</v>
      </c>
      <c r="AY164" s="257" t="s">
        <v>120</v>
      </c>
    </row>
    <row r="165" s="2" customFormat="1" ht="21.75" customHeight="1">
      <c r="A165" s="40"/>
      <c r="B165" s="41"/>
      <c r="C165" s="206" t="s">
        <v>219</v>
      </c>
      <c r="D165" s="206" t="s">
        <v>122</v>
      </c>
      <c r="E165" s="207" t="s">
        <v>220</v>
      </c>
      <c r="F165" s="208" t="s">
        <v>221</v>
      </c>
      <c r="G165" s="209" t="s">
        <v>206</v>
      </c>
      <c r="H165" s="210">
        <v>46.399999999999999</v>
      </c>
      <c r="I165" s="211"/>
      <c r="J165" s="212">
        <f>ROUND(I165*H165,2)</f>
        <v>0</v>
      </c>
      <c r="K165" s="208" t="s">
        <v>126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127</v>
      </c>
      <c r="AT165" s="217" t="s">
        <v>122</v>
      </c>
      <c r="AU165" s="217" t="s">
        <v>82</v>
      </c>
      <c r="AY165" s="19" t="s">
        <v>120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127</v>
      </c>
      <c r="BM165" s="217" t="s">
        <v>222</v>
      </c>
    </row>
    <row r="166" s="2" customFormat="1">
      <c r="A166" s="40"/>
      <c r="B166" s="41"/>
      <c r="C166" s="42"/>
      <c r="D166" s="219" t="s">
        <v>129</v>
      </c>
      <c r="E166" s="42"/>
      <c r="F166" s="220" t="s">
        <v>223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129</v>
      </c>
      <c r="AU166" s="19" t="s">
        <v>82</v>
      </c>
    </row>
    <row r="167" s="2" customFormat="1">
      <c r="A167" s="40"/>
      <c r="B167" s="41"/>
      <c r="C167" s="42"/>
      <c r="D167" s="224" t="s">
        <v>131</v>
      </c>
      <c r="E167" s="42"/>
      <c r="F167" s="225" t="s">
        <v>224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131</v>
      </c>
      <c r="AU167" s="19" t="s">
        <v>82</v>
      </c>
    </row>
    <row r="168" s="13" customFormat="1">
      <c r="A168" s="13"/>
      <c r="B168" s="226"/>
      <c r="C168" s="227"/>
      <c r="D168" s="219" t="s">
        <v>144</v>
      </c>
      <c r="E168" s="228" t="s">
        <v>19</v>
      </c>
      <c r="F168" s="229" t="s">
        <v>225</v>
      </c>
      <c r="G168" s="227"/>
      <c r="H168" s="228" t="s">
        <v>19</v>
      </c>
      <c r="I168" s="230"/>
      <c r="J168" s="227"/>
      <c r="K168" s="227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144</v>
      </c>
      <c r="AU168" s="235" t="s">
        <v>82</v>
      </c>
      <c r="AV168" s="13" t="s">
        <v>80</v>
      </c>
      <c r="AW168" s="13" t="s">
        <v>33</v>
      </c>
      <c r="AX168" s="13" t="s">
        <v>72</v>
      </c>
      <c r="AY168" s="235" t="s">
        <v>120</v>
      </c>
    </row>
    <row r="169" s="14" customFormat="1">
      <c r="A169" s="14"/>
      <c r="B169" s="236"/>
      <c r="C169" s="237"/>
      <c r="D169" s="219" t="s">
        <v>144</v>
      </c>
      <c r="E169" s="238" t="s">
        <v>19</v>
      </c>
      <c r="F169" s="239" t="s">
        <v>226</v>
      </c>
      <c r="G169" s="237"/>
      <c r="H169" s="240">
        <v>32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144</v>
      </c>
      <c r="AU169" s="246" t="s">
        <v>82</v>
      </c>
      <c r="AV169" s="14" t="s">
        <v>82</v>
      </c>
      <c r="AW169" s="14" t="s">
        <v>33</v>
      </c>
      <c r="AX169" s="14" t="s">
        <v>72</v>
      </c>
      <c r="AY169" s="246" t="s">
        <v>120</v>
      </c>
    </row>
    <row r="170" s="13" customFormat="1">
      <c r="A170" s="13"/>
      <c r="B170" s="226"/>
      <c r="C170" s="227"/>
      <c r="D170" s="219" t="s">
        <v>144</v>
      </c>
      <c r="E170" s="228" t="s">
        <v>19</v>
      </c>
      <c r="F170" s="229" t="s">
        <v>227</v>
      </c>
      <c r="G170" s="227"/>
      <c r="H170" s="228" t="s">
        <v>19</v>
      </c>
      <c r="I170" s="230"/>
      <c r="J170" s="227"/>
      <c r="K170" s="227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144</v>
      </c>
      <c r="AU170" s="235" t="s">
        <v>82</v>
      </c>
      <c r="AV170" s="13" t="s">
        <v>80</v>
      </c>
      <c r="AW170" s="13" t="s">
        <v>33</v>
      </c>
      <c r="AX170" s="13" t="s">
        <v>72</v>
      </c>
      <c r="AY170" s="235" t="s">
        <v>120</v>
      </c>
    </row>
    <row r="171" s="14" customFormat="1">
      <c r="A171" s="14"/>
      <c r="B171" s="236"/>
      <c r="C171" s="237"/>
      <c r="D171" s="219" t="s">
        <v>144</v>
      </c>
      <c r="E171" s="238" t="s">
        <v>19</v>
      </c>
      <c r="F171" s="239" t="s">
        <v>228</v>
      </c>
      <c r="G171" s="237"/>
      <c r="H171" s="240">
        <v>14.4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144</v>
      </c>
      <c r="AU171" s="246" t="s">
        <v>82</v>
      </c>
      <c r="AV171" s="14" t="s">
        <v>82</v>
      </c>
      <c r="AW171" s="14" t="s">
        <v>33</v>
      </c>
      <c r="AX171" s="14" t="s">
        <v>72</v>
      </c>
      <c r="AY171" s="246" t="s">
        <v>120</v>
      </c>
    </row>
    <row r="172" s="15" customFormat="1">
      <c r="A172" s="15"/>
      <c r="B172" s="247"/>
      <c r="C172" s="248"/>
      <c r="D172" s="219" t="s">
        <v>144</v>
      </c>
      <c r="E172" s="249" t="s">
        <v>19</v>
      </c>
      <c r="F172" s="250" t="s">
        <v>202</v>
      </c>
      <c r="G172" s="248"/>
      <c r="H172" s="251">
        <v>46.399999999999999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144</v>
      </c>
      <c r="AU172" s="257" t="s">
        <v>82</v>
      </c>
      <c r="AV172" s="15" t="s">
        <v>127</v>
      </c>
      <c r="AW172" s="15" t="s">
        <v>33</v>
      </c>
      <c r="AX172" s="15" t="s">
        <v>80</v>
      </c>
      <c r="AY172" s="257" t="s">
        <v>120</v>
      </c>
    </row>
    <row r="173" s="2" customFormat="1" ht="21.75" customHeight="1">
      <c r="A173" s="40"/>
      <c r="B173" s="41"/>
      <c r="C173" s="206" t="s">
        <v>229</v>
      </c>
      <c r="D173" s="206" t="s">
        <v>122</v>
      </c>
      <c r="E173" s="207" t="s">
        <v>230</v>
      </c>
      <c r="F173" s="208" t="s">
        <v>231</v>
      </c>
      <c r="G173" s="209" t="s">
        <v>206</v>
      </c>
      <c r="H173" s="210">
        <v>1014.794</v>
      </c>
      <c r="I173" s="211"/>
      <c r="J173" s="212">
        <f>ROUND(I173*H173,2)</f>
        <v>0</v>
      </c>
      <c r="K173" s="208" t="s">
        <v>126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127</v>
      </c>
      <c r="AT173" s="217" t="s">
        <v>122</v>
      </c>
      <c r="AU173" s="217" t="s">
        <v>82</v>
      </c>
      <c r="AY173" s="19" t="s">
        <v>120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127</v>
      </c>
      <c r="BM173" s="217" t="s">
        <v>232</v>
      </c>
    </row>
    <row r="174" s="2" customFormat="1">
      <c r="A174" s="40"/>
      <c r="B174" s="41"/>
      <c r="C174" s="42"/>
      <c r="D174" s="219" t="s">
        <v>129</v>
      </c>
      <c r="E174" s="42"/>
      <c r="F174" s="220" t="s">
        <v>233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129</v>
      </c>
      <c r="AU174" s="19" t="s">
        <v>82</v>
      </c>
    </row>
    <row r="175" s="2" customFormat="1">
      <c r="A175" s="40"/>
      <c r="B175" s="41"/>
      <c r="C175" s="42"/>
      <c r="D175" s="224" t="s">
        <v>131</v>
      </c>
      <c r="E175" s="42"/>
      <c r="F175" s="225" t="s">
        <v>234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131</v>
      </c>
      <c r="AU175" s="19" t="s">
        <v>82</v>
      </c>
    </row>
    <row r="176" s="13" customFormat="1">
      <c r="A176" s="13"/>
      <c r="B176" s="226"/>
      <c r="C176" s="227"/>
      <c r="D176" s="219" t="s">
        <v>144</v>
      </c>
      <c r="E176" s="228" t="s">
        <v>19</v>
      </c>
      <c r="F176" s="229" t="s">
        <v>235</v>
      </c>
      <c r="G176" s="227"/>
      <c r="H176" s="228" t="s">
        <v>19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144</v>
      </c>
      <c r="AU176" s="235" t="s">
        <v>82</v>
      </c>
      <c r="AV176" s="13" t="s">
        <v>80</v>
      </c>
      <c r="AW176" s="13" t="s">
        <v>33</v>
      </c>
      <c r="AX176" s="13" t="s">
        <v>72</v>
      </c>
      <c r="AY176" s="235" t="s">
        <v>120</v>
      </c>
    </row>
    <row r="177" s="14" customFormat="1">
      <c r="A177" s="14"/>
      <c r="B177" s="236"/>
      <c r="C177" s="237"/>
      <c r="D177" s="219" t="s">
        <v>144</v>
      </c>
      <c r="E177" s="238" t="s">
        <v>19</v>
      </c>
      <c r="F177" s="239" t="s">
        <v>236</v>
      </c>
      <c r="G177" s="237"/>
      <c r="H177" s="240">
        <v>976.51400000000001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144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120</v>
      </c>
    </row>
    <row r="178" s="13" customFormat="1">
      <c r="A178" s="13"/>
      <c r="B178" s="226"/>
      <c r="C178" s="227"/>
      <c r="D178" s="219" t="s">
        <v>144</v>
      </c>
      <c r="E178" s="228" t="s">
        <v>19</v>
      </c>
      <c r="F178" s="229" t="s">
        <v>237</v>
      </c>
      <c r="G178" s="227"/>
      <c r="H178" s="228" t="s">
        <v>19</v>
      </c>
      <c r="I178" s="230"/>
      <c r="J178" s="227"/>
      <c r="K178" s="227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144</v>
      </c>
      <c r="AU178" s="235" t="s">
        <v>82</v>
      </c>
      <c r="AV178" s="13" t="s">
        <v>80</v>
      </c>
      <c r="AW178" s="13" t="s">
        <v>33</v>
      </c>
      <c r="AX178" s="13" t="s">
        <v>72</v>
      </c>
      <c r="AY178" s="235" t="s">
        <v>120</v>
      </c>
    </row>
    <row r="179" s="14" customFormat="1">
      <c r="A179" s="14"/>
      <c r="B179" s="236"/>
      <c r="C179" s="237"/>
      <c r="D179" s="219" t="s">
        <v>144</v>
      </c>
      <c r="E179" s="238" t="s">
        <v>19</v>
      </c>
      <c r="F179" s="239" t="s">
        <v>238</v>
      </c>
      <c r="G179" s="237"/>
      <c r="H179" s="240">
        <v>38.280000000000001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144</v>
      </c>
      <c r="AU179" s="246" t="s">
        <v>82</v>
      </c>
      <c r="AV179" s="14" t="s">
        <v>82</v>
      </c>
      <c r="AW179" s="14" t="s">
        <v>33</v>
      </c>
      <c r="AX179" s="14" t="s">
        <v>72</v>
      </c>
      <c r="AY179" s="246" t="s">
        <v>120</v>
      </c>
    </row>
    <row r="180" s="15" customFormat="1">
      <c r="A180" s="15"/>
      <c r="B180" s="247"/>
      <c r="C180" s="248"/>
      <c r="D180" s="219" t="s">
        <v>144</v>
      </c>
      <c r="E180" s="249" t="s">
        <v>19</v>
      </c>
      <c r="F180" s="250" t="s">
        <v>202</v>
      </c>
      <c r="G180" s="248"/>
      <c r="H180" s="251">
        <v>1014.794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144</v>
      </c>
      <c r="AU180" s="257" t="s">
        <v>82</v>
      </c>
      <c r="AV180" s="15" t="s">
        <v>127</v>
      </c>
      <c r="AW180" s="15" t="s">
        <v>33</v>
      </c>
      <c r="AX180" s="15" t="s">
        <v>80</v>
      </c>
      <c r="AY180" s="257" t="s">
        <v>120</v>
      </c>
    </row>
    <row r="181" s="2" customFormat="1" ht="16.5" customHeight="1">
      <c r="A181" s="40"/>
      <c r="B181" s="41"/>
      <c r="C181" s="206" t="s">
        <v>239</v>
      </c>
      <c r="D181" s="206" t="s">
        <v>122</v>
      </c>
      <c r="E181" s="207" t="s">
        <v>240</v>
      </c>
      <c r="F181" s="208" t="s">
        <v>241</v>
      </c>
      <c r="G181" s="209" t="s">
        <v>206</v>
      </c>
      <c r="H181" s="210">
        <v>2.9159999999999999</v>
      </c>
      <c r="I181" s="211"/>
      <c r="J181" s="212">
        <f>ROUND(I181*H181,2)</f>
        <v>0</v>
      </c>
      <c r="K181" s="208" t="s">
        <v>126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127</v>
      </c>
      <c r="AT181" s="217" t="s">
        <v>122</v>
      </c>
      <c r="AU181" s="217" t="s">
        <v>82</v>
      </c>
      <c r="AY181" s="19" t="s">
        <v>120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127</v>
      </c>
      <c r="BM181" s="217" t="s">
        <v>242</v>
      </c>
    </row>
    <row r="182" s="2" customFormat="1">
      <c r="A182" s="40"/>
      <c r="B182" s="41"/>
      <c r="C182" s="42"/>
      <c r="D182" s="219" t="s">
        <v>129</v>
      </c>
      <c r="E182" s="42"/>
      <c r="F182" s="220" t="s">
        <v>243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129</v>
      </c>
      <c r="AU182" s="19" t="s">
        <v>82</v>
      </c>
    </row>
    <row r="183" s="2" customFormat="1">
      <c r="A183" s="40"/>
      <c r="B183" s="41"/>
      <c r="C183" s="42"/>
      <c r="D183" s="224" t="s">
        <v>131</v>
      </c>
      <c r="E183" s="42"/>
      <c r="F183" s="225" t="s">
        <v>244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131</v>
      </c>
      <c r="AU183" s="19" t="s">
        <v>82</v>
      </c>
    </row>
    <row r="184" s="13" customFormat="1">
      <c r="A184" s="13"/>
      <c r="B184" s="226"/>
      <c r="C184" s="227"/>
      <c r="D184" s="219" t="s">
        <v>144</v>
      </c>
      <c r="E184" s="228" t="s">
        <v>19</v>
      </c>
      <c r="F184" s="229" t="s">
        <v>245</v>
      </c>
      <c r="G184" s="227"/>
      <c r="H184" s="228" t="s">
        <v>19</v>
      </c>
      <c r="I184" s="230"/>
      <c r="J184" s="227"/>
      <c r="K184" s="227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144</v>
      </c>
      <c r="AU184" s="235" t="s">
        <v>82</v>
      </c>
      <c r="AV184" s="13" t="s">
        <v>80</v>
      </c>
      <c r="AW184" s="13" t="s">
        <v>33</v>
      </c>
      <c r="AX184" s="13" t="s">
        <v>72</v>
      </c>
      <c r="AY184" s="235" t="s">
        <v>120</v>
      </c>
    </row>
    <row r="185" s="14" customFormat="1">
      <c r="A185" s="14"/>
      <c r="B185" s="236"/>
      <c r="C185" s="237"/>
      <c r="D185" s="219" t="s">
        <v>144</v>
      </c>
      <c r="E185" s="238" t="s">
        <v>19</v>
      </c>
      <c r="F185" s="239" t="s">
        <v>246</v>
      </c>
      <c r="G185" s="237"/>
      <c r="H185" s="240">
        <v>2.9159999999999999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144</v>
      </c>
      <c r="AU185" s="246" t="s">
        <v>82</v>
      </c>
      <c r="AV185" s="14" t="s">
        <v>82</v>
      </c>
      <c r="AW185" s="14" t="s">
        <v>33</v>
      </c>
      <c r="AX185" s="14" t="s">
        <v>80</v>
      </c>
      <c r="AY185" s="246" t="s">
        <v>120</v>
      </c>
    </row>
    <row r="186" s="2" customFormat="1" ht="16.5" customHeight="1">
      <c r="A186" s="40"/>
      <c r="B186" s="41"/>
      <c r="C186" s="206" t="s">
        <v>247</v>
      </c>
      <c r="D186" s="206" t="s">
        <v>122</v>
      </c>
      <c r="E186" s="207" t="s">
        <v>248</v>
      </c>
      <c r="F186" s="208" t="s">
        <v>249</v>
      </c>
      <c r="G186" s="209" t="s">
        <v>206</v>
      </c>
      <c r="H186" s="210">
        <v>99.144000000000005</v>
      </c>
      <c r="I186" s="211"/>
      <c r="J186" s="212">
        <f>ROUND(I186*H186,2)</f>
        <v>0</v>
      </c>
      <c r="K186" s="208" t="s">
        <v>126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127</v>
      </c>
      <c r="AT186" s="217" t="s">
        <v>122</v>
      </c>
      <c r="AU186" s="217" t="s">
        <v>82</v>
      </c>
      <c r="AY186" s="19" t="s">
        <v>120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127</v>
      </c>
      <c r="BM186" s="217" t="s">
        <v>250</v>
      </c>
    </row>
    <row r="187" s="2" customFormat="1">
      <c r="A187" s="40"/>
      <c r="B187" s="41"/>
      <c r="C187" s="42"/>
      <c r="D187" s="219" t="s">
        <v>129</v>
      </c>
      <c r="E187" s="42"/>
      <c r="F187" s="220" t="s">
        <v>251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129</v>
      </c>
      <c r="AU187" s="19" t="s">
        <v>82</v>
      </c>
    </row>
    <row r="188" s="2" customFormat="1">
      <c r="A188" s="40"/>
      <c r="B188" s="41"/>
      <c r="C188" s="42"/>
      <c r="D188" s="224" t="s">
        <v>131</v>
      </c>
      <c r="E188" s="42"/>
      <c r="F188" s="225" t="s">
        <v>252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131</v>
      </c>
      <c r="AU188" s="19" t="s">
        <v>82</v>
      </c>
    </row>
    <row r="189" s="13" customFormat="1">
      <c r="A189" s="13"/>
      <c r="B189" s="226"/>
      <c r="C189" s="227"/>
      <c r="D189" s="219" t="s">
        <v>144</v>
      </c>
      <c r="E189" s="228" t="s">
        <v>19</v>
      </c>
      <c r="F189" s="229" t="s">
        <v>253</v>
      </c>
      <c r="G189" s="227"/>
      <c r="H189" s="228" t="s">
        <v>19</v>
      </c>
      <c r="I189" s="230"/>
      <c r="J189" s="227"/>
      <c r="K189" s="227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144</v>
      </c>
      <c r="AU189" s="235" t="s">
        <v>82</v>
      </c>
      <c r="AV189" s="13" t="s">
        <v>80</v>
      </c>
      <c r="AW189" s="13" t="s">
        <v>33</v>
      </c>
      <c r="AX189" s="13" t="s">
        <v>72</v>
      </c>
      <c r="AY189" s="235" t="s">
        <v>120</v>
      </c>
    </row>
    <row r="190" s="14" customFormat="1">
      <c r="A190" s="14"/>
      <c r="B190" s="236"/>
      <c r="C190" s="237"/>
      <c r="D190" s="219" t="s">
        <v>144</v>
      </c>
      <c r="E190" s="238" t="s">
        <v>19</v>
      </c>
      <c r="F190" s="239" t="s">
        <v>254</v>
      </c>
      <c r="G190" s="237"/>
      <c r="H190" s="240">
        <v>99.144000000000005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144</v>
      </c>
      <c r="AU190" s="246" t="s">
        <v>82</v>
      </c>
      <c r="AV190" s="14" t="s">
        <v>82</v>
      </c>
      <c r="AW190" s="14" t="s">
        <v>33</v>
      </c>
      <c r="AX190" s="14" t="s">
        <v>80</v>
      </c>
      <c r="AY190" s="246" t="s">
        <v>120</v>
      </c>
    </row>
    <row r="191" s="2" customFormat="1" ht="16.5" customHeight="1">
      <c r="A191" s="40"/>
      <c r="B191" s="41"/>
      <c r="C191" s="206" t="s">
        <v>255</v>
      </c>
      <c r="D191" s="206" t="s">
        <v>122</v>
      </c>
      <c r="E191" s="207" t="s">
        <v>256</v>
      </c>
      <c r="F191" s="208" t="s">
        <v>257</v>
      </c>
      <c r="G191" s="209" t="s">
        <v>206</v>
      </c>
      <c r="H191" s="210">
        <v>11.220000000000001</v>
      </c>
      <c r="I191" s="211"/>
      <c r="J191" s="212">
        <f>ROUND(I191*H191,2)</f>
        <v>0</v>
      </c>
      <c r="K191" s="208" t="s">
        <v>126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127</v>
      </c>
      <c r="AT191" s="217" t="s">
        <v>122</v>
      </c>
      <c r="AU191" s="217" t="s">
        <v>82</v>
      </c>
      <c r="AY191" s="19" t="s">
        <v>120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127</v>
      </c>
      <c r="BM191" s="217" t="s">
        <v>258</v>
      </c>
    </row>
    <row r="192" s="2" customFormat="1">
      <c r="A192" s="40"/>
      <c r="B192" s="41"/>
      <c r="C192" s="42"/>
      <c r="D192" s="219" t="s">
        <v>129</v>
      </c>
      <c r="E192" s="42"/>
      <c r="F192" s="220" t="s">
        <v>259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129</v>
      </c>
      <c r="AU192" s="19" t="s">
        <v>82</v>
      </c>
    </row>
    <row r="193" s="2" customFormat="1">
      <c r="A193" s="40"/>
      <c r="B193" s="41"/>
      <c r="C193" s="42"/>
      <c r="D193" s="224" t="s">
        <v>131</v>
      </c>
      <c r="E193" s="42"/>
      <c r="F193" s="225" t="s">
        <v>260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131</v>
      </c>
      <c r="AU193" s="19" t="s">
        <v>82</v>
      </c>
    </row>
    <row r="194" s="13" customFormat="1">
      <c r="A194" s="13"/>
      <c r="B194" s="226"/>
      <c r="C194" s="227"/>
      <c r="D194" s="219" t="s">
        <v>144</v>
      </c>
      <c r="E194" s="228" t="s">
        <v>19</v>
      </c>
      <c r="F194" s="229" t="s">
        <v>172</v>
      </c>
      <c r="G194" s="227"/>
      <c r="H194" s="228" t="s">
        <v>19</v>
      </c>
      <c r="I194" s="230"/>
      <c r="J194" s="227"/>
      <c r="K194" s="227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144</v>
      </c>
      <c r="AU194" s="235" t="s">
        <v>82</v>
      </c>
      <c r="AV194" s="13" t="s">
        <v>80</v>
      </c>
      <c r="AW194" s="13" t="s">
        <v>33</v>
      </c>
      <c r="AX194" s="13" t="s">
        <v>72</v>
      </c>
      <c r="AY194" s="235" t="s">
        <v>120</v>
      </c>
    </row>
    <row r="195" s="14" customFormat="1">
      <c r="A195" s="14"/>
      <c r="B195" s="236"/>
      <c r="C195" s="237"/>
      <c r="D195" s="219" t="s">
        <v>144</v>
      </c>
      <c r="E195" s="238" t="s">
        <v>19</v>
      </c>
      <c r="F195" s="239" t="s">
        <v>261</v>
      </c>
      <c r="G195" s="237"/>
      <c r="H195" s="240">
        <v>7.4800000000000004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144</v>
      </c>
      <c r="AU195" s="246" t="s">
        <v>82</v>
      </c>
      <c r="AV195" s="14" t="s">
        <v>82</v>
      </c>
      <c r="AW195" s="14" t="s">
        <v>33</v>
      </c>
      <c r="AX195" s="14" t="s">
        <v>72</v>
      </c>
      <c r="AY195" s="246" t="s">
        <v>120</v>
      </c>
    </row>
    <row r="196" s="13" customFormat="1">
      <c r="A196" s="13"/>
      <c r="B196" s="226"/>
      <c r="C196" s="227"/>
      <c r="D196" s="219" t="s">
        <v>144</v>
      </c>
      <c r="E196" s="228" t="s">
        <v>19</v>
      </c>
      <c r="F196" s="229" t="s">
        <v>180</v>
      </c>
      <c r="G196" s="227"/>
      <c r="H196" s="228" t="s">
        <v>19</v>
      </c>
      <c r="I196" s="230"/>
      <c r="J196" s="227"/>
      <c r="K196" s="227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144</v>
      </c>
      <c r="AU196" s="235" t="s">
        <v>82</v>
      </c>
      <c r="AV196" s="13" t="s">
        <v>80</v>
      </c>
      <c r="AW196" s="13" t="s">
        <v>33</v>
      </c>
      <c r="AX196" s="13" t="s">
        <v>72</v>
      </c>
      <c r="AY196" s="235" t="s">
        <v>120</v>
      </c>
    </row>
    <row r="197" s="14" customFormat="1">
      <c r="A197" s="14"/>
      <c r="B197" s="236"/>
      <c r="C197" s="237"/>
      <c r="D197" s="219" t="s">
        <v>144</v>
      </c>
      <c r="E197" s="238" t="s">
        <v>19</v>
      </c>
      <c r="F197" s="239" t="s">
        <v>262</v>
      </c>
      <c r="G197" s="237"/>
      <c r="H197" s="240">
        <v>3.7400000000000002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144</v>
      </c>
      <c r="AU197" s="246" t="s">
        <v>82</v>
      </c>
      <c r="AV197" s="14" t="s">
        <v>82</v>
      </c>
      <c r="AW197" s="14" t="s">
        <v>33</v>
      </c>
      <c r="AX197" s="14" t="s">
        <v>72</v>
      </c>
      <c r="AY197" s="246" t="s">
        <v>120</v>
      </c>
    </row>
    <row r="198" s="15" customFormat="1">
      <c r="A198" s="15"/>
      <c r="B198" s="247"/>
      <c r="C198" s="248"/>
      <c r="D198" s="219" t="s">
        <v>144</v>
      </c>
      <c r="E198" s="249" t="s">
        <v>19</v>
      </c>
      <c r="F198" s="250" t="s">
        <v>202</v>
      </c>
      <c r="G198" s="248"/>
      <c r="H198" s="251">
        <v>11.220000000000001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144</v>
      </c>
      <c r="AU198" s="257" t="s">
        <v>82</v>
      </c>
      <c r="AV198" s="15" t="s">
        <v>127</v>
      </c>
      <c r="AW198" s="15" t="s">
        <v>33</v>
      </c>
      <c r="AX198" s="15" t="s">
        <v>80</v>
      </c>
      <c r="AY198" s="257" t="s">
        <v>120</v>
      </c>
    </row>
    <row r="199" s="2" customFormat="1" ht="16.5" customHeight="1">
      <c r="A199" s="40"/>
      <c r="B199" s="41"/>
      <c r="C199" s="206" t="s">
        <v>8</v>
      </c>
      <c r="D199" s="206" t="s">
        <v>122</v>
      </c>
      <c r="E199" s="207" t="s">
        <v>263</v>
      </c>
      <c r="F199" s="208" t="s">
        <v>264</v>
      </c>
      <c r="G199" s="209" t="s">
        <v>125</v>
      </c>
      <c r="H199" s="210">
        <v>1995.8</v>
      </c>
      <c r="I199" s="211"/>
      <c r="J199" s="212">
        <f>ROUND(I199*H199,2)</f>
        <v>0</v>
      </c>
      <c r="K199" s="208" t="s">
        <v>126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0.00084000000000000003</v>
      </c>
      <c r="R199" s="215">
        <f>Q199*H199</f>
        <v>1.676472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127</v>
      </c>
      <c r="AT199" s="217" t="s">
        <v>122</v>
      </c>
      <c r="AU199" s="217" t="s">
        <v>82</v>
      </c>
      <c r="AY199" s="19" t="s">
        <v>120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127</v>
      </c>
      <c r="BM199" s="217" t="s">
        <v>265</v>
      </c>
    </row>
    <row r="200" s="2" customFormat="1">
      <c r="A200" s="40"/>
      <c r="B200" s="41"/>
      <c r="C200" s="42"/>
      <c r="D200" s="219" t="s">
        <v>129</v>
      </c>
      <c r="E200" s="42"/>
      <c r="F200" s="220" t="s">
        <v>266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129</v>
      </c>
      <c r="AU200" s="19" t="s">
        <v>82</v>
      </c>
    </row>
    <row r="201" s="2" customFormat="1">
      <c r="A201" s="40"/>
      <c r="B201" s="41"/>
      <c r="C201" s="42"/>
      <c r="D201" s="224" t="s">
        <v>131</v>
      </c>
      <c r="E201" s="42"/>
      <c r="F201" s="225" t="s">
        <v>267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131</v>
      </c>
      <c r="AU201" s="19" t="s">
        <v>82</v>
      </c>
    </row>
    <row r="202" s="14" customFormat="1">
      <c r="A202" s="14"/>
      <c r="B202" s="236"/>
      <c r="C202" s="237"/>
      <c r="D202" s="219" t="s">
        <v>144</v>
      </c>
      <c r="E202" s="238" t="s">
        <v>19</v>
      </c>
      <c r="F202" s="239" t="s">
        <v>268</v>
      </c>
      <c r="G202" s="237"/>
      <c r="H202" s="240">
        <v>1775.48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144</v>
      </c>
      <c r="AU202" s="246" t="s">
        <v>82</v>
      </c>
      <c r="AV202" s="14" t="s">
        <v>82</v>
      </c>
      <c r="AW202" s="14" t="s">
        <v>33</v>
      </c>
      <c r="AX202" s="14" t="s">
        <v>72</v>
      </c>
      <c r="AY202" s="246" t="s">
        <v>120</v>
      </c>
    </row>
    <row r="203" s="14" customFormat="1">
      <c r="A203" s="14"/>
      <c r="B203" s="236"/>
      <c r="C203" s="237"/>
      <c r="D203" s="219" t="s">
        <v>144</v>
      </c>
      <c r="E203" s="238" t="s">
        <v>19</v>
      </c>
      <c r="F203" s="239" t="s">
        <v>269</v>
      </c>
      <c r="G203" s="237"/>
      <c r="H203" s="240">
        <v>220.31999999999999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144</v>
      </c>
      <c r="AU203" s="246" t="s">
        <v>82</v>
      </c>
      <c r="AV203" s="14" t="s">
        <v>82</v>
      </c>
      <c r="AW203" s="14" t="s">
        <v>33</v>
      </c>
      <c r="AX203" s="14" t="s">
        <v>72</v>
      </c>
      <c r="AY203" s="246" t="s">
        <v>120</v>
      </c>
    </row>
    <row r="204" s="15" customFormat="1">
      <c r="A204" s="15"/>
      <c r="B204" s="247"/>
      <c r="C204" s="248"/>
      <c r="D204" s="219" t="s">
        <v>144</v>
      </c>
      <c r="E204" s="249" t="s">
        <v>19</v>
      </c>
      <c r="F204" s="250" t="s">
        <v>202</v>
      </c>
      <c r="G204" s="248"/>
      <c r="H204" s="251">
        <v>1995.8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144</v>
      </c>
      <c r="AU204" s="257" t="s">
        <v>82</v>
      </c>
      <c r="AV204" s="15" t="s">
        <v>127</v>
      </c>
      <c r="AW204" s="15" t="s">
        <v>33</v>
      </c>
      <c r="AX204" s="15" t="s">
        <v>80</v>
      </c>
      <c r="AY204" s="257" t="s">
        <v>120</v>
      </c>
    </row>
    <row r="205" s="2" customFormat="1" ht="16.5" customHeight="1">
      <c r="A205" s="40"/>
      <c r="B205" s="41"/>
      <c r="C205" s="206" t="s">
        <v>270</v>
      </c>
      <c r="D205" s="206" t="s">
        <v>122</v>
      </c>
      <c r="E205" s="207" t="s">
        <v>271</v>
      </c>
      <c r="F205" s="208" t="s">
        <v>272</v>
      </c>
      <c r="G205" s="209" t="s">
        <v>125</v>
      </c>
      <c r="H205" s="210">
        <v>1995.8</v>
      </c>
      <c r="I205" s="211"/>
      <c r="J205" s="212">
        <f>ROUND(I205*H205,2)</f>
        <v>0</v>
      </c>
      <c r="K205" s="208" t="s">
        <v>126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127</v>
      </c>
      <c r="AT205" s="217" t="s">
        <v>122</v>
      </c>
      <c r="AU205" s="217" t="s">
        <v>82</v>
      </c>
      <c r="AY205" s="19" t="s">
        <v>120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127</v>
      </c>
      <c r="BM205" s="217" t="s">
        <v>273</v>
      </c>
    </row>
    <row r="206" s="2" customFormat="1">
      <c r="A206" s="40"/>
      <c r="B206" s="41"/>
      <c r="C206" s="42"/>
      <c r="D206" s="219" t="s">
        <v>129</v>
      </c>
      <c r="E206" s="42"/>
      <c r="F206" s="220" t="s">
        <v>274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129</v>
      </c>
      <c r="AU206" s="19" t="s">
        <v>82</v>
      </c>
    </row>
    <row r="207" s="2" customFormat="1">
      <c r="A207" s="40"/>
      <c r="B207" s="41"/>
      <c r="C207" s="42"/>
      <c r="D207" s="224" t="s">
        <v>131</v>
      </c>
      <c r="E207" s="42"/>
      <c r="F207" s="225" t="s">
        <v>275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131</v>
      </c>
      <c r="AU207" s="19" t="s">
        <v>82</v>
      </c>
    </row>
    <row r="208" s="2" customFormat="1" ht="21.75" customHeight="1">
      <c r="A208" s="40"/>
      <c r="B208" s="41"/>
      <c r="C208" s="206" t="s">
        <v>276</v>
      </c>
      <c r="D208" s="206" t="s">
        <v>122</v>
      </c>
      <c r="E208" s="207" t="s">
        <v>277</v>
      </c>
      <c r="F208" s="208" t="s">
        <v>278</v>
      </c>
      <c r="G208" s="209" t="s">
        <v>206</v>
      </c>
      <c r="H208" s="210">
        <v>1169.4659999999999</v>
      </c>
      <c r="I208" s="211"/>
      <c r="J208" s="212">
        <f>ROUND(I208*H208,2)</f>
        <v>0</v>
      </c>
      <c r="K208" s="208" t="s">
        <v>126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127</v>
      </c>
      <c r="AT208" s="217" t="s">
        <v>122</v>
      </c>
      <c r="AU208" s="217" t="s">
        <v>82</v>
      </c>
      <c r="AY208" s="19" t="s">
        <v>120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127</v>
      </c>
      <c r="BM208" s="217" t="s">
        <v>279</v>
      </c>
    </row>
    <row r="209" s="2" customFormat="1">
      <c r="A209" s="40"/>
      <c r="B209" s="41"/>
      <c r="C209" s="42"/>
      <c r="D209" s="219" t="s">
        <v>129</v>
      </c>
      <c r="E209" s="42"/>
      <c r="F209" s="220" t="s">
        <v>280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129</v>
      </c>
      <c r="AU209" s="19" t="s">
        <v>82</v>
      </c>
    </row>
    <row r="210" s="2" customFormat="1">
      <c r="A210" s="40"/>
      <c r="B210" s="41"/>
      <c r="C210" s="42"/>
      <c r="D210" s="224" t="s">
        <v>131</v>
      </c>
      <c r="E210" s="42"/>
      <c r="F210" s="225" t="s">
        <v>281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131</v>
      </c>
      <c r="AU210" s="19" t="s">
        <v>82</v>
      </c>
    </row>
    <row r="211" s="13" customFormat="1">
      <c r="A211" s="13"/>
      <c r="B211" s="226"/>
      <c r="C211" s="227"/>
      <c r="D211" s="219" t="s">
        <v>144</v>
      </c>
      <c r="E211" s="228" t="s">
        <v>19</v>
      </c>
      <c r="F211" s="229" t="s">
        <v>282</v>
      </c>
      <c r="G211" s="227"/>
      <c r="H211" s="228" t="s">
        <v>19</v>
      </c>
      <c r="I211" s="230"/>
      <c r="J211" s="227"/>
      <c r="K211" s="227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144</v>
      </c>
      <c r="AU211" s="235" t="s">
        <v>82</v>
      </c>
      <c r="AV211" s="13" t="s">
        <v>80</v>
      </c>
      <c r="AW211" s="13" t="s">
        <v>33</v>
      </c>
      <c r="AX211" s="13" t="s">
        <v>72</v>
      </c>
      <c r="AY211" s="235" t="s">
        <v>120</v>
      </c>
    </row>
    <row r="212" s="13" customFormat="1">
      <c r="A212" s="13"/>
      <c r="B212" s="226"/>
      <c r="C212" s="227"/>
      <c r="D212" s="219" t="s">
        <v>144</v>
      </c>
      <c r="E212" s="228" t="s">
        <v>19</v>
      </c>
      <c r="F212" s="229" t="s">
        <v>283</v>
      </c>
      <c r="G212" s="227"/>
      <c r="H212" s="228" t="s">
        <v>19</v>
      </c>
      <c r="I212" s="230"/>
      <c r="J212" s="227"/>
      <c r="K212" s="227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144</v>
      </c>
      <c r="AU212" s="235" t="s">
        <v>82</v>
      </c>
      <c r="AV212" s="13" t="s">
        <v>80</v>
      </c>
      <c r="AW212" s="13" t="s">
        <v>33</v>
      </c>
      <c r="AX212" s="13" t="s">
        <v>72</v>
      </c>
      <c r="AY212" s="235" t="s">
        <v>120</v>
      </c>
    </row>
    <row r="213" s="14" customFormat="1">
      <c r="A213" s="14"/>
      <c r="B213" s="236"/>
      <c r="C213" s="237"/>
      <c r="D213" s="219" t="s">
        <v>144</v>
      </c>
      <c r="E213" s="238" t="s">
        <v>19</v>
      </c>
      <c r="F213" s="239" t="s">
        <v>284</v>
      </c>
      <c r="G213" s="237"/>
      <c r="H213" s="240">
        <v>6.2119999999999997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144</v>
      </c>
      <c r="AU213" s="246" t="s">
        <v>82</v>
      </c>
      <c r="AV213" s="14" t="s">
        <v>82</v>
      </c>
      <c r="AW213" s="14" t="s">
        <v>33</v>
      </c>
      <c r="AX213" s="14" t="s">
        <v>72</v>
      </c>
      <c r="AY213" s="246" t="s">
        <v>120</v>
      </c>
    </row>
    <row r="214" s="13" customFormat="1">
      <c r="A214" s="13"/>
      <c r="B214" s="226"/>
      <c r="C214" s="227"/>
      <c r="D214" s="219" t="s">
        <v>144</v>
      </c>
      <c r="E214" s="228" t="s">
        <v>19</v>
      </c>
      <c r="F214" s="229" t="s">
        <v>285</v>
      </c>
      <c r="G214" s="227"/>
      <c r="H214" s="228" t="s">
        <v>19</v>
      </c>
      <c r="I214" s="230"/>
      <c r="J214" s="227"/>
      <c r="K214" s="227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144</v>
      </c>
      <c r="AU214" s="235" t="s">
        <v>82</v>
      </c>
      <c r="AV214" s="13" t="s">
        <v>80</v>
      </c>
      <c r="AW214" s="13" t="s">
        <v>33</v>
      </c>
      <c r="AX214" s="13" t="s">
        <v>72</v>
      </c>
      <c r="AY214" s="235" t="s">
        <v>120</v>
      </c>
    </row>
    <row r="215" s="14" customFormat="1">
      <c r="A215" s="14"/>
      <c r="B215" s="236"/>
      <c r="C215" s="237"/>
      <c r="D215" s="219" t="s">
        <v>144</v>
      </c>
      <c r="E215" s="238" t="s">
        <v>19</v>
      </c>
      <c r="F215" s="239" t="s">
        <v>286</v>
      </c>
      <c r="G215" s="237"/>
      <c r="H215" s="240">
        <v>46.399999999999999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144</v>
      </c>
      <c r="AU215" s="246" t="s">
        <v>82</v>
      </c>
      <c r="AV215" s="14" t="s">
        <v>82</v>
      </c>
      <c r="AW215" s="14" t="s">
        <v>33</v>
      </c>
      <c r="AX215" s="14" t="s">
        <v>72</v>
      </c>
      <c r="AY215" s="246" t="s">
        <v>120</v>
      </c>
    </row>
    <row r="216" s="14" customFormat="1">
      <c r="A216" s="14"/>
      <c r="B216" s="236"/>
      <c r="C216" s="237"/>
      <c r="D216" s="219" t="s">
        <v>144</v>
      </c>
      <c r="E216" s="238" t="s">
        <v>19</v>
      </c>
      <c r="F216" s="239" t="s">
        <v>287</v>
      </c>
      <c r="G216" s="237"/>
      <c r="H216" s="240">
        <v>1014.794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144</v>
      </c>
      <c r="AU216" s="246" t="s">
        <v>82</v>
      </c>
      <c r="AV216" s="14" t="s">
        <v>82</v>
      </c>
      <c r="AW216" s="14" t="s">
        <v>33</v>
      </c>
      <c r="AX216" s="14" t="s">
        <v>72</v>
      </c>
      <c r="AY216" s="246" t="s">
        <v>120</v>
      </c>
    </row>
    <row r="217" s="14" customFormat="1">
      <c r="A217" s="14"/>
      <c r="B217" s="236"/>
      <c r="C217" s="237"/>
      <c r="D217" s="219" t="s">
        <v>144</v>
      </c>
      <c r="E217" s="238" t="s">
        <v>19</v>
      </c>
      <c r="F217" s="239" t="s">
        <v>288</v>
      </c>
      <c r="G217" s="237"/>
      <c r="H217" s="240">
        <v>2.9159999999999999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144</v>
      </c>
      <c r="AU217" s="246" t="s">
        <v>82</v>
      </c>
      <c r="AV217" s="14" t="s">
        <v>82</v>
      </c>
      <c r="AW217" s="14" t="s">
        <v>33</v>
      </c>
      <c r="AX217" s="14" t="s">
        <v>72</v>
      </c>
      <c r="AY217" s="246" t="s">
        <v>120</v>
      </c>
    </row>
    <row r="218" s="14" customFormat="1">
      <c r="A218" s="14"/>
      <c r="B218" s="236"/>
      <c r="C218" s="237"/>
      <c r="D218" s="219" t="s">
        <v>144</v>
      </c>
      <c r="E218" s="238" t="s">
        <v>19</v>
      </c>
      <c r="F218" s="239" t="s">
        <v>289</v>
      </c>
      <c r="G218" s="237"/>
      <c r="H218" s="240">
        <v>99.144000000000005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144</v>
      </c>
      <c r="AU218" s="246" t="s">
        <v>82</v>
      </c>
      <c r="AV218" s="14" t="s">
        <v>82</v>
      </c>
      <c r="AW218" s="14" t="s">
        <v>33</v>
      </c>
      <c r="AX218" s="14" t="s">
        <v>72</v>
      </c>
      <c r="AY218" s="246" t="s">
        <v>120</v>
      </c>
    </row>
    <row r="219" s="15" customFormat="1">
      <c r="A219" s="15"/>
      <c r="B219" s="247"/>
      <c r="C219" s="248"/>
      <c r="D219" s="219" t="s">
        <v>144</v>
      </c>
      <c r="E219" s="249" t="s">
        <v>19</v>
      </c>
      <c r="F219" s="250" t="s">
        <v>202</v>
      </c>
      <c r="G219" s="248"/>
      <c r="H219" s="251">
        <v>1169.4659999999999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144</v>
      </c>
      <c r="AU219" s="257" t="s">
        <v>82</v>
      </c>
      <c r="AV219" s="15" t="s">
        <v>127</v>
      </c>
      <c r="AW219" s="15" t="s">
        <v>33</v>
      </c>
      <c r="AX219" s="15" t="s">
        <v>80</v>
      </c>
      <c r="AY219" s="257" t="s">
        <v>120</v>
      </c>
    </row>
    <row r="220" s="2" customFormat="1" ht="16.5" customHeight="1">
      <c r="A220" s="40"/>
      <c r="B220" s="41"/>
      <c r="C220" s="206" t="s">
        <v>290</v>
      </c>
      <c r="D220" s="206" t="s">
        <v>122</v>
      </c>
      <c r="E220" s="207" t="s">
        <v>291</v>
      </c>
      <c r="F220" s="208" t="s">
        <v>292</v>
      </c>
      <c r="G220" s="209" t="s">
        <v>293</v>
      </c>
      <c r="H220" s="210">
        <v>1871.146</v>
      </c>
      <c r="I220" s="211"/>
      <c r="J220" s="212">
        <f>ROUND(I220*H220,2)</f>
        <v>0</v>
      </c>
      <c r="K220" s="208" t="s">
        <v>126</v>
      </c>
      <c r="L220" s="46"/>
      <c r="M220" s="213" t="s">
        <v>19</v>
      </c>
      <c r="N220" s="214" t="s">
        <v>43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127</v>
      </c>
      <c r="AT220" s="217" t="s">
        <v>122</v>
      </c>
      <c r="AU220" s="217" t="s">
        <v>82</v>
      </c>
      <c r="AY220" s="19" t="s">
        <v>120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127</v>
      </c>
      <c r="BM220" s="217" t="s">
        <v>294</v>
      </c>
    </row>
    <row r="221" s="2" customFormat="1">
      <c r="A221" s="40"/>
      <c r="B221" s="41"/>
      <c r="C221" s="42"/>
      <c r="D221" s="219" t="s">
        <v>129</v>
      </c>
      <c r="E221" s="42"/>
      <c r="F221" s="220" t="s">
        <v>295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129</v>
      </c>
      <c r="AU221" s="19" t="s">
        <v>82</v>
      </c>
    </row>
    <row r="222" s="2" customFormat="1">
      <c r="A222" s="40"/>
      <c r="B222" s="41"/>
      <c r="C222" s="42"/>
      <c r="D222" s="224" t="s">
        <v>131</v>
      </c>
      <c r="E222" s="42"/>
      <c r="F222" s="225" t="s">
        <v>296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131</v>
      </c>
      <c r="AU222" s="19" t="s">
        <v>82</v>
      </c>
    </row>
    <row r="223" s="14" customFormat="1">
      <c r="A223" s="14"/>
      <c r="B223" s="236"/>
      <c r="C223" s="237"/>
      <c r="D223" s="219" t="s">
        <v>144</v>
      </c>
      <c r="E223" s="237"/>
      <c r="F223" s="239" t="s">
        <v>297</v>
      </c>
      <c r="G223" s="237"/>
      <c r="H223" s="240">
        <v>1871.146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144</v>
      </c>
      <c r="AU223" s="246" t="s">
        <v>82</v>
      </c>
      <c r="AV223" s="14" t="s">
        <v>82</v>
      </c>
      <c r="AW223" s="14" t="s">
        <v>4</v>
      </c>
      <c r="AX223" s="14" t="s">
        <v>80</v>
      </c>
      <c r="AY223" s="246" t="s">
        <v>120</v>
      </c>
    </row>
    <row r="224" s="2" customFormat="1" ht="16.5" customHeight="1">
      <c r="A224" s="40"/>
      <c r="B224" s="41"/>
      <c r="C224" s="206" t="s">
        <v>298</v>
      </c>
      <c r="D224" s="206" t="s">
        <v>122</v>
      </c>
      <c r="E224" s="207" t="s">
        <v>299</v>
      </c>
      <c r="F224" s="208" t="s">
        <v>300</v>
      </c>
      <c r="G224" s="209" t="s">
        <v>206</v>
      </c>
      <c r="H224" s="210">
        <v>1169.4659999999999</v>
      </c>
      <c r="I224" s="211"/>
      <c r="J224" s="212">
        <f>ROUND(I224*H224,2)</f>
        <v>0</v>
      </c>
      <c r="K224" s="208" t="s">
        <v>126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127</v>
      </c>
      <c r="AT224" s="217" t="s">
        <v>122</v>
      </c>
      <c r="AU224" s="217" t="s">
        <v>82</v>
      </c>
      <c r="AY224" s="19" t="s">
        <v>120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127</v>
      </c>
      <c r="BM224" s="217" t="s">
        <v>301</v>
      </c>
    </row>
    <row r="225" s="2" customFormat="1">
      <c r="A225" s="40"/>
      <c r="B225" s="41"/>
      <c r="C225" s="42"/>
      <c r="D225" s="219" t="s">
        <v>129</v>
      </c>
      <c r="E225" s="42"/>
      <c r="F225" s="220" t="s">
        <v>302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129</v>
      </c>
      <c r="AU225" s="19" t="s">
        <v>82</v>
      </c>
    </row>
    <row r="226" s="2" customFormat="1">
      <c r="A226" s="40"/>
      <c r="B226" s="41"/>
      <c r="C226" s="42"/>
      <c r="D226" s="224" t="s">
        <v>131</v>
      </c>
      <c r="E226" s="42"/>
      <c r="F226" s="225" t="s">
        <v>303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131</v>
      </c>
      <c r="AU226" s="19" t="s">
        <v>82</v>
      </c>
    </row>
    <row r="227" s="14" customFormat="1">
      <c r="A227" s="14"/>
      <c r="B227" s="236"/>
      <c r="C227" s="237"/>
      <c r="D227" s="219" t="s">
        <v>144</v>
      </c>
      <c r="E227" s="238" t="s">
        <v>19</v>
      </c>
      <c r="F227" s="239" t="s">
        <v>304</v>
      </c>
      <c r="G227" s="237"/>
      <c r="H227" s="240">
        <v>1169.4659999999999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144</v>
      </c>
      <c r="AU227" s="246" t="s">
        <v>82</v>
      </c>
      <c r="AV227" s="14" t="s">
        <v>82</v>
      </c>
      <c r="AW227" s="14" t="s">
        <v>33</v>
      </c>
      <c r="AX227" s="14" t="s">
        <v>80</v>
      </c>
      <c r="AY227" s="246" t="s">
        <v>120</v>
      </c>
    </row>
    <row r="228" s="2" customFormat="1" ht="16.5" customHeight="1">
      <c r="A228" s="40"/>
      <c r="B228" s="41"/>
      <c r="C228" s="206" t="s">
        <v>305</v>
      </c>
      <c r="D228" s="206" t="s">
        <v>122</v>
      </c>
      <c r="E228" s="207" t="s">
        <v>306</v>
      </c>
      <c r="F228" s="208" t="s">
        <v>307</v>
      </c>
      <c r="G228" s="209" t="s">
        <v>206</v>
      </c>
      <c r="H228" s="210">
        <v>514.904</v>
      </c>
      <c r="I228" s="211"/>
      <c r="J228" s="212">
        <f>ROUND(I228*H228,2)</f>
        <v>0</v>
      </c>
      <c r="K228" s="208" t="s">
        <v>126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127</v>
      </c>
      <c r="AT228" s="217" t="s">
        <v>122</v>
      </c>
      <c r="AU228" s="217" t="s">
        <v>82</v>
      </c>
      <c r="AY228" s="19" t="s">
        <v>120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127</v>
      </c>
      <c r="BM228" s="217" t="s">
        <v>308</v>
      </c>
    </row>
    <row r="229" s="2" customFormat="1">
      <c r="A229" s="40"/>
      <c r="B229" s="41"/>
      <c r="C229" s="42"/>
      <c r="D229" s="219" t="s">
        <v>129</v>
      </c>
      <c r="E229" s="42"/>
      <c r="F229" s="220" t="s">
        <v>309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129</v>
      </c>
      <c r="AU229" s="19" t="s">
        <v>82</v>
      </c>
    </row>
    <row r="230" s="2" customFormat="1">
      <c r="A230" s="40"/>
      <c r="B230" s="41"/>
      <c r="C230" s="42"/>
      <c r="D230" s="224" t="s">
        <v>131</v>
      </c>
      <c r="E230" s="42"/>
      <c r="F230" s="225" t="s">
        <v>310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131</v>
      </c>
      <c r="AU230" s="19" t="s">
        <v>82</v>
      </c>
    </row>
    <row r="231" s="13" customFormat="1">
      <c r="A231" s="13"/>
      <c r="B231" s="226"/>
      <c r="C231" s="227"/>
      <c r="D231" s="219" t="s">
        <v>144</v>
      </c>
      <c r="E231" s="228" t="s">
        <v>19</v>
      </c>
      <c r="F231" s="229" t="s">
        <v>311</v>
      </c>
      <c r="G231" s="227"/>
      <c r="H231" s="228" t="s">
        <v>19</v>
      </c>
      <c r="I231" s="230"/>
      <c r="J231" s="227"/>
      <c r="K231" s="227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144</v>
      </c>
      <c r="AU231" s="235" t="s">
        <v>82</v>
      </c>
      <c r="AV231" s="13" t="s">
        <v>80</v>
      </c>
      <c r="AW231" s="13" t="s">
        <v>33</v>
      </c>
      <c r="AX231" s="13" t="s">
        <v>72</v>
      </c>
      <c r="AY231" s="235" t="s">
        <v>120</v>
      </c>
    </row>
    <row r="232" s="13" customFormat="1">
      <c r="A232" s="13"/>
      <c r="B232" s="226"/>
      <c r="C232" s="227"/>
      <c r="D232" s="219" t="s">
        <v>144</v>
      </c>
      <c r="E232" s="228" t="s">
        <v>19</v>
      </c>
      <c r="F232" s="229" t="s">
        <v>312</v>
      </c>
      <c r="G232" s="227"/>
      <c r="H232" s="228" t="s">
        <v>19</v>
      </c>
      <c r="I232" s="230"/>
      <c r="J232" s="227"/>
      <c r="K232" s="227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144</v>
      </c>
      <c r="AU232" s="235" t="s">
        <v>82</v>
      </c>
      <c r="AV232" s="13" t="s">
        <v>80</v>
      </c>
      <c r="AW232" s="13" t="s">
        <v>33</v>
      </c>
      <c r="AX232" s="13" t="s">
        <v>72</v>
      </c>
      <c r="AY232" s="235" t="s">
        <v>120</v>
      </c>
    </row>
    <row r="233" s="14" customFormat="1">
      <c r="A233" s="14"/>
      <c r="B233" s="236"/>
      <c r="C233" s="237"/>
      <c r="D233" s="219" t="s">
        <v>144</v>
      </c>
      <c r="E233" s="238" t="s">
        <v>19</v>
      </c>
      <c r="F233" s="239" t="s">
        <v>313</v>
      </c>
      <c r="G233" s="237"/>
      <c r="H233" s="240">
        <v>7.7850000000000001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144</v>
      </c>
      <c r="AU233" s="246" t="s">
        <v>82</v>
      </c>
      <c r="AV233" s="14" t="s">
        <v>82</v>
      </c>
      <c r="AW233" s="14" t="s">
        <v>33</v>
      </c>
      <c r="AX233" s="14" t="s">
        <v>72</v>
      </c>
      <c r="AY233" s="246" t="s">
        <v>120</v>
      </c>
    </row>
    <row r="234" s="13" customFormat="1">
      <c r="A234" s="13"/>
      <c r="B234" s="226"/>
      <c r="C234" s="227"/>
      <c r="D234" s="219" t="s">
        <v>144</v>
      </c>
      <c r="E234" s="228" t="s">
        <v>19</v>
      </c>
      <c r="F234" s="229" t="s">
        <v>314</v>
      </c>
      <c r="G234" s="227"/>
      <c r="H234" s="228" t="s">
        <v>19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144</v>
      </c>
      <c r="AU234" s="235" t="s">
        <v>82</v>
      </c>
      <c r="AV234" s="13" t="s">
        <v>80</v>
      </c>
      <c r="AW234" s="13" t="s">
        <v>33</v>
      </c>
      <c r="AX234" s="13" t="s">
        <v>72</v>
      </c>
      <c r="AY234" s="235" t="s">
        <v>120</v>
      </c>
    </row>
    <row r="235" s="14" customFormat="1">
      <c r="A235" s="14"/>
      <c r="B235" s="236"/>
      <c r="C235" s="237"/>
      <c r="D235" s="219" t="s">
        <v>144</v>
      </c>
      <c r="E235" s="238" t="s">
        <v>19</v>
      </c>
      <c r="F235" s="239" t="s">
        <v>286</v>
      </c>
      <c r="G235" s="237"/>
      <c r="H235" s="240">
        <v>46.399999999999999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144</v>
      </c>
      <c r="AU235" s="246" t="s">
        <v>82</v>
      </c>
      <c r="AV235" s="14" t="s">
        <v>82</v>
      </c>
      <c r="AW235" s="14" t="s">
        <v>33</v>
      </c>
      <c r="AX235" s="14" t="s">
        <v>72</v>
      </c>
      <c r="AY235" s="246" t="s">
        <v>120</v>
      </c>
    </row>
    <row r="236" s="14" customFormat="1">
      <c r="A236" s="14"/>
      <c r="B236" s="236"/>
      <c r="C236" s="237"/>
      <c r="D236" s="219" t="s">
        <v>144</v>
      </c>
      <c r="E236" s="238" t="s">
        <v>19</v>
      </c>
      <c r="F236" s="239" t="s">
        <v>287</v>
      </c>
      <c r="G236" s="237"/>
      <c r="H236" s="240">
        <v>1014.794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144</v>
      </c>
      <c r="AU236" s="246" t="s">
        <v>82</v>
      </c>
      <c r="AV236" s="14" t="s">
        <v>82</v>
      </c>
      <c r="AW236" s="14" t="s">
        <v>33</v>
      </c>
      <c r="AX236" s="14" t="s">
        <v>72</v>
      </c>
      <c r="AY236" s="246" t="s">
        <v>120</v>
      </c>
    </row>
    <row r="237" s="13" customFormat="1">
      <c r="A237" s="13"/>
      <c r="B237" s="226"/>
      <c r="C237" s="227"/>
      <c r="D237" s="219" t="s">
        <v>144</v>
      </c>
      <c r="E237" s="228" t="s">
        <v>19</v>
      </c>
      <c r="F237" s="229" t="s">
        <v>315</v>
      </c>
      <c r="G237" s="227"/>
      <c r="H237" s="228" t="s">
        <v>19</v>
      </c>
      <c r="I237" s="230"/>
      <c r="J237" s="227"/>
      <c r="K237" s="227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144</v>
      </c>
      <c r="AU237" s="235" t="s">
        <v>82</v>
      </c>
      <c r="AV237" s="13" t="s">
        <v>80</v>
      </c>
      <c r="AW237" s="13" t="s">
        <v>33</v>
      </c>
      <c r="AX237" s="13" t="s">
        <v>72</v>
      </c>
      <c r="AY237" s="235" t="s">
        <v>120</v>
      </c>
    </row>
    <row r="238" s="14" customFormat="1">
      <c r="A238" s="14"/>
      <c r="B238" s="236"/>
      <c r="C238" s="237"/>
      <c r="D238" s="219" t="s">
        <v>144</v>
      </c>
      <c r="E238" s="238" t="s">
        <v>19</v>
      </c>
      <c r="F238" s="239" t="s">
        <v>288</v>
      </c>
      <c r="G238" s="237"/>
      <c r="H238" s="240">
        <v>2.9159999999999999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144</v>
      </c>
      <c r="AU238" s="246" t="s">
        <v>82</v>
      </c>
      <c r="AV238" s="14" t="s">
        <v>82</v>
      </c>
      <c r="AW238" s="14" t="s">
        <v>33</v>
      </c>
      <c r="AX238" s="14" t="s">
        <v>72</v>
      </c>
      <c r="AY238" s="246" t="s">
        <v>120</v>
      </c>
    </row>
    <row r="239" s="14" customFormat="1">
      <c r="A239" s="14"/>
      <c r="B239" s="236"/>
      <c r="C239" s="237"/>
      <c r="D239" s="219" t="s">
        <v>144</v>
      </c>
      <c r="E239" s="238" t="s">
        <v>19</v>
      </c>
      <c r="F239" s="239" t="s">
        <v>289</v>
      </c>
      <c r="G239" s="237"/>
      <c r="H239" s="240">
        <v>99.144000000000005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144</v>
      </c>
      <c r="AU239" s="246" t="s">
        <v>82</v>
      </c>
      <c r="AV239" s="14" t="s">
        <v>82</v>
      </c>
      <c r="AW239" s="14" t="s">
        <v>33</v>
      </c>
      <c r="AX239" s="14" t="s">
        <v>72</v>
      </c>
      <c r="AY239" s="246" t="s">
        <v>120</v>
      </c>
    </row>
    <row r="240" s="16" customFormat="1">
      <c r="A240" s="16"/>
      <c r="B240" s="258"/>
      <c r="C240" s="259"/>
      <c r="D240" s="219" t="s">
        <v>144</v>
      </c>
      <c r="E240" s="260" t="s">
        <v>19</v>
      </c>
      <c r="F240" s="261" t="s">
        <v>316</v>
      </c>
      <c r="G240" s="259"/>
      <c r="H240" s="262">
        <v>1171.039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8" t="s">
        <v>144</v>
      </c>
      <c r="AU240" s="268" t="s">
        <v>82</v>
      </c>
      <c r="AV240" s="16" t="s">
        <v>138</v>
      </c>
      <c r="AW240" s="16" t="s">
        <v>33</v>
      </c>
      <c r="AX240" s="16" t="s">
        <v>72</v>
      </c>
      <c r="AY240" s="268" t="s">
        <v>120</v>
      </c>
    </row>
    <row r="241" s="13" customFormat="1">
      <c r="A241" s="13"/>
      <c r="B241" s="226"/>
      <c r="C241" s="227"/>
      <c r="D241" s="219" t="s">
        <v>144</v>
      </c>
      <c r="E241" s="228" t="s">
        <v>19</v>
      </c>
      <c r="F241" s="229" t="s">
        <v>317</v>
      </c>
      <c r="G241" s="227"/>
      <c r="H241" s="228" t="s">
        <v>19</v>
      </c>
      <c r="I241" s="230"/>
      <c r="J241" s="227"/>
      <c r="K241" s="227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144</v>
      </c>
      <c r="AU241" s="235" t="s">
        <v>82</v>
      </c>
      <c r="AV241" s="13" t="s">
        <v>80</v>
      </c>
      <c r="AW241" s="13" t="s">
        <v>33</v>
      </c>
      <c r="AX241" s="13" t="s">
        <v>72</v>
      </c>
      <c r="AY241" s="235" t="s">
        <v>120</v>
      </c>
    </row>
    <row r="242" s="13" customFormat="1">
      <c r="A242" s="13"/>
      <c r="B242" s="226"/>
      <c r="C242" s="227"/>
      <c r="D242" s="219" t="s">
        <v>144</v>
      </c>
      <c r="E242" s="228" t="s">
        <v>19</v>
      </c>
      <c r="F242" s="229" t="s">
        <v>318</v>
      </c>
      <c r="G242" s="227"/>
      <c r="H242" s="228" t="s">
        <v>19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144</v>
      </c>
      <c r="AU242" s="235" t="s">
        <v>82</v>
      </c>
      <c r="AV242" s="13" t="s">
        <v>80</v>
      </c>
      <c r="AW242" s="13" t="s">
        <v>33</v>
      </c>
      <c r="AX242" s="13" t="s">
        <v>72</v>
      </c>
      <c r="AY242" s="235" t="s">
        <v>120</v>
      </c>
    </row>
    <row r="243" s="13" customFormat="1">
      <c r="A243" s="13"/>
      <c r="B243" s="226"/>
      <c r="C243" s="227"/>
      <c r="D243" s="219" t="s">
        <v>144</v>
      </c>
      <c r="E243" s="228" t="s">
        <v>19</v>
      </c>
      <c r="F243" s="229" t="s">
        <v>319</v>
      </c>
      <c r="G243" s="227"/>
      <c r="H243" s="228" t="s">
        <v>19</v>
      </c>
      <c r="I243" s="230"/>
      <c r="J243" s="227"/>
      <c r="K243" s="227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144</v>
      </c>
      <c r="AU243" s="235" t="s">
        <v>82</v>
      </c>
      <c r="AV243" s="13" t="s">
        <v>80</v>
      </c>
      <c r="AW243" s="13" t="s">
        <v>33</v>
      </c>
      <c r="AX243" s="13" t="s">
        <v>72</v>
      </c>
      <c r="AY243" s="235" t="s">
        <v>120</v>
      </c>
    </row>
    <row r="244" s="14" customFormat="1">
      <c r="A244" s="14"/>
      <c r="B244" s="236"/>
      <c r="C244" s="237"/>
      <c r="D244" s="219" t="s">
        <v>144</v>
      </c>
      <c r="E244" s="238" t="s">
        <v>19</v>
      </c>
      <c r="F244" s="239" t="s">
        <v>320</v>
      </c>
      <c r="G244" s="237"/>
      <c r="H244" s="240">
        <v>-54.817999999999998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144</v>
      </c>
      <c r="AU244" s="246" t="s">
        <v>82</v>
      </c>
      <c r="AV244" s="14" t="s">
        <v>82</v>
      </c>
      <c r="AW244" s="14" t="s">
        <v>33</v>
      </c>
      <c r="AX244" s="14" t="s">
        <v>72</v>
      </c>
      <c r="AY244" s="246" t="s">
        <v>120</v>
      </c>
    </row>
    <row r="245" s="13" customFormat="1">
      <c r="A245" s="13"/>
      <c r="B245" s="226"/>
      <c r="C245" s="227"/>
      <c r="D245" s="219" t="s">
        <v>144</v>
      </c>
      <c r="E245" s="228" t="s">
        <v>19</v>
      </c>
      <c r="F245" s="229" t="s">
        <v>321</v>
      </c>
      <c r="G245" s="227"/>
      <c r="H245" s="228" t="s">
        <v>19</v>
      </c>
      <c r="I245" s="230"/>
      <c r="J245" s="227"/>
      <c r="K245" s="227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144</v>
      </c>
      <c r="AU245" s="235" t="s">
        <v>82</v>
      </c>
      <c r="AV245" s="13" t="s">
        <v>80</v>
      </c>
      <c r="AW245" s="13" t="s">
        <v>33</v>
      </c>
      <c r="AX245" s="13" t="s">
        <v>72</v>
      </c>
      <c r="AY245" s="235" t="s">
        <v>120</v>
      </c>
    </row>
    <row r="246" s="13" customFormat="1">
      <c r="A246" s="13"/>
      <c r="B246" s="226"/>
      <c r="C246" s="227"/>
      <c r="D246" s="219" t="s">
        <v>144</v>
      </c>
      <c r="E246" s="228" t="s">
        <v>19</v>
      </c>
      <c r="F246" s="229" t="s">
        <v>322</v>
      </c>
      <c r="G246" s="227"/>
      <c r="H246" s="228" t="s">
        <v>19</v>
      </c>
      <c r="I246" s="230"/>
      <c r="J246" s="227"/>
      <c r="K246" s="227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144</v>
      </c>
      <c r="AU246" s="235" t="s">
        <v>82</v>
      </c>
      <c r="AV246" s="13" t="s">
        <v>80</v>
      </c>
      <c r="AW246" s="13" t="s">
        <v>33</v>
      </c>
      <c r="AX246" s="13" t="s">
        <v>72</v>
      </c>
      <c r="AY246" s="235" t="s">
        <v>120</v>
      </c>
    </row>
    <row r="247" s="14" customFormat="1">
      <c r="A247" s="14"/>
      <c r="B247" s="236"/>
      <c r="C247" s="237"/>
      <c r="D247" s="219" t="s">
        <v>144</v>
      </c>
      <c r="E247" s="238" t="s">
        <v>19</v>
      </c>
      <c r="F247" s="239" t="s">
        <v>323</v>
      </c>
      <c r="G247" s="237"/>
      <c r="H247" s="240">
        <v>-0.34000000000000002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144</v>
      </c>
      <c r="AU247" s="246" t="s">
        <v>82</v>
      </c>
      <c r="AV247" s="14" t="s">
        <v>82</v>
      </c>
      <c r="AW247" s="14" t="s">
        <v>33</v>
      </c>
      <c r="AX247" s="14" t="s">
        <v>72</v>
      </c>
      <c r="AY247" s="246" t="s">
        <v>120</v>
      </c>
    </row>
    <row r="248" s="13" customFormat="1">
      <c r="A248" s="13"/>
      <c r="B248" s="226"/>
      <c r="C248" s="227"/>
      <c r="D248" s="219" t="s">
        <v>144</v>
      </c>
      <c r="E248" s="228" t="s">
        <v>19</v>
      </c>
      <c r="F248" s="229" t="s">
        <v>324</v>
      </c>
      <c r="G248" s="227"/>
      <c r="H248" s="228" t="s">
        <v>19</v>
      </c>
      <c r="I248" s="230"/>
      <c r="J248" s="227"/>
      <c r="K248" s="227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144</v>
      </c>
      <c r="AU248" s="235" t="s">
        <v>82</v>
      </c>
      <c r="AV248" s="13" t="s">
        <v>80</v>
      </c>
      <c r="AW248" s="13" t="s">
        <v>33</v>
      </c>
      <c r="AX248" s="13" t="s">
        <v>72</v>
      </c>
      <c r="AY248" s="235" t="s">
        <v>120</v>
      </c>
    </row>
    <row r="249" s="14" customFormat="1">
      <c r="A249" s="14"/>
      <c r="B249" s="236"/>
      <c r="C249" s="237"/>
      <c r="D249" s="219" t="s">
        <v>144</v>
      </c>
      <c r="E249" s="238" t="s">
        <v>19</v>
      </c>
      <c r="F249" s="239" t="s">
        <v>325</v>
      </c>
      <c r="G249" s="237"/>
      <c r="H249" s="240">
        <v>-6.1559999999999997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144</v>
      </c>
      <c r="AU249" s="246" t="s">
        <v>82</v>
      </c>
      <c r="AV249" s="14" t="s">
        <v>82</v>
      </c>
      <c r="AW249" s="14" t="s">
        <v>33</v>
      </c>
      <c r="AX249" s="14" t="s">
        <v>72</v>
      </c>
      <c r="AY249" s="246" t="s">
        <v>120</v>
      </c>
    </row>
    <row r="250" s="13" customFormat="1">
      <c r="A250" s="13"/>
      <c r="B250" s="226"/>
      <c r="C250" s="227"/>
      <c r="D250" s="219" t="s">
        <v>144</v>
      </c>
      <c r="E250" s="228" t="s">
        <v>19</v>
      </c>
      <c r="F250" s="229" t="s">
        <v>326</v>
      </c>
      <c r="G250" s="227"/>
      <c r="H250" s="228" t="s">
        <v>19</v>
      </c>
      <c r="I250" s="230"/>
      <c r="J250" s="227"/>
      <c r="K250" s="227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144</v>
      </c>
      <c r="AU250" s="235" t="s">
        <v>82</v>
      </c>
      <c r="AV250" s="13" t="s">
        <v>80</v>
      </c>
      <c r="AW250" s="13" t="s">
        <v>33</v>
      </c>
      <c r="AX250" s="13" t="s">
        <v>72</v>
      </c>
      <c r="AY250" s="235" t="s">
        <v>120</v>
      </c>
    </row>
    <row r="251" s="13" customFormat="1">
      <c r="A251" s="13"/>
      <c r="B251" s="226"/>
      <c r="C251" s="227"/>
      <c r="D251" s="219" t="s">
        <v>144</v>
      </c>
      <c r="E251" s="228" t="s">
        <v>19</v>
      </c>
      <c r="F251" s="229" t="s">
        <v>193</v>
      </c>
      <c r="G251" s="227"/>
      <c r="H251" s="228" t="s">
        <v>19</v>
      </c>
      <c r="I251" s="230"/>
      <c r="J251" s="227"/>
      <c r="K251" s="227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144</v>
      </c>
      <c r="AU251" s="235" t="s">
        <v>82</v>
      </c>
      <c r="AV251" s="13" t="s">
        <v>80</v>
      </c>
      <c r="AW251" s="13" t="s">
        <v>33</v>
      </c>
      <c r="AX251" s="13" t="s">
        <v>72</v>
      </c>
      <c r="AY251" s="235" t="s">
        <v>120</v>
      </c>
    </row>
    <row r="252" s="14" customFormat="1">
      <c r="A252" s="14"/>
      <c r="B252" s="236"/>
      <c r="C252" s="237"/>
      <c r="D252" s="219" t="s">
        <v>144</v>
      </c>
      <c r="E252" s="238" t="s">
        <v>19</v>
      </c>
      <c r="F252" s="239" t="s">
        <v>327</v>
      </c>
      <c r="G252" s="237"/>
      <c r="H252" s="240">
        <v>-7.4500000000000002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144</v>
      </c>
      <c r="AU252" s="246" t="s">
        <v>82</v>
      </c>
      <c r="AV252" s="14" t="s">
        <v>82</v>
      </c>
      <c r="AW252" s="14" t="s">
        <v>33</v>
      </c>
      <c r="AX252" s="14" t="s">
        <v>72</v>
      </c>
      <c r="AY252" s="246" t="s">
        <v>120</v>
      </c>
    </row>
    <row r="253" s="13" customFormat="1">
      <c r="A253" s="13"/>
      <c r="B253" s="226"/>
      <c r="C253" s="227"/>
      <c r="D253" s="219" t="s">
        <v>144</v>
      </c>
      <c r="E253" s="228" t="s">
        <v>19</v>
      </c>
      <c r="F253" s="229" t="s">
        <v>195</v>
      </c>
      <c r="G253" s="227"/>
      <c r="H253" s="228" t="s">
        <v>19</v>
      </c>
      <c r="I253" s="230"/>
      <c r="J253" s="227"/>
      <c r="K253" s="227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144</v>
      </c>
      <c r="AU253" s="235" t="s">
        <v>82</v>
      </c>
      <c r="AV253" s="13" t="s">
        <v>80</v>
      </c>
      <c r="AW253" s="13" t="s">
        <v>33</v>
      </c>
      <c r="AX253" s="13" t="s">
        <v>72</v>
      </c>
      <c r="AY253" s="235" t="s">
        <v>120</v>
      </c>
    </row>
    <row r="254" s="14" customFormat="1">
      <c r="A254" s="14"/>
      <c r="B254" s="236"/>
      <c r="C254" s="237"/>
      <c r="D254" s="219" t="s">
        <v>144</v>
      </c>
      <c r="E254" s="238" t="s">
        <v>19</v>
      </c>
      <c r="F254" s="239" t="s">
        <v>328</v>
      </c>
      <c r="G254" s="237"/>
      <c r="H254" s="240">
        <v>-28.48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144</v>
      </c>
      <c r="AU254" s="246" t="s">
        <v>82</v>
      </c>
      <c r="AV254" s="14" t="s">
        <v>82</v>
      </c>
      <c r="AW254" s="14" t="s">
        <v>33</v>
      </c>
      <c r="AX254" s="14" t="s">
        <v>72</v>
      </c>
      <c r="AY254" s="246" t="s">
        <v>120</v>
      </c>
    </row>
    <row r="255" s="13" customFormat="1">
      <c r="A255" s="13"/>
      <c r="B255" s="226"/>
      <c r="C255" s="227"/>
      <c r="D255" s="219" t="s">
        <v>144</v>
      </c>
      <c r="E255" s="228" t="s">
        <v>19</v>
      </c>
      <c r="F255" s="229" t="s">
        <v>329</v>
      </c>
      <c r="G255" s="227"/>
      <c r="H255" s="228" t="s">
        <v>19</v>
      </c>
      <c r="I255" s="230"/>
      <c r="J255" s="227"/>
      <c r="K255" s="227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144</v>
      </c>
      <c r="AU255" s="235" t="s">
        <v>82</v>
      </c>
      <c r="AV255" s="13" t="s">
        <v>80</v>
      </c>
      <c r="AW255" s="13" t="s">
        <v>33</v>
      </c>
      <c r="AX255" s="13" t="s">
        <v>72</v>
      </c>
      <c r="AY255" s="235" t="s">
        <v>120</v>
      </c>
    </row>
    <row r="256" s="14" customFormat="1">
      <c r="A256" s="14"/>
      <c r="B256" s="236"/>
      <c r="C256" s="237"/>
      <c r="D256" s="219" t="s">
        <v>144</v>
      </c>
      <c r="E256" s="238" t="s">
        <v>19</v>
      </c>
      <c r="F256" s="239" t="s">
        <v>330</v>
      </c>
      <c r="G256" s="237"/>
      <c r="H256" s="240">
        <v>-66.867000000000004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144</v>
      </c>
      <c r="AU256" s="246" t="s">
        <v>82</v>
      </c>
      <c r="AV256" s="14" t="s">
        <v>82</v>
      </c>
      <c r="AW256" s="14" t="s">
        <v>33</v>
      </c>
      <c r="AX256" s="14" t="s">
        <v>72</v>
      </c>
      <c r="AY256" s="246" t="s">
        <v>120</v>
      </c>
    </row>
    <row r="257" s="13" customFormat="1">
      <c r="A257" s="13"/>
      <c r="B257" s="226"/>
      <c r="C257" s="227"/>
      <c r="D257" s="219" t="s">
        <v>144</v>
      </c>
      <c r="E257" s="228" t="s">
        <v>19</v>
      </c>
      <c r="F257" s="229" t="s">
        <v>331</v>
      </c>
      <c r="G257" s="227"/>
      <c r="H257" s="228" t="s">
        <v>19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144</v>
      </c>
      <c r="AU257" s="235" t="s">
        <v>82</v>
      </c>
      <c r="AV257" s="13" t="s">
        <v>80</v>
      </c>
      <c r="AW257" s="13" t="s">
        <v>33</v>
      </c>
      <c r="AX257" s="13" t="s">
        <v>72</v>
      </c>
      <c r="AY257" s="235" t="s">
        <v>120</v>
      </c>
    </row>
    <row r="258" s="14" customFormat="1">
      <c r="A258" s="14"/>
      <c r="B258" s="236"/>
      <c r="C258" s="237"/>
      <c r="D258" s="219" t="s">
        <v>144</v>
      </c>
      <c r="E258" s="238" t="s">
        <v>19</v>
      </c>
      <c r="F258" s="239" t="s">
        <v>332</v>
      </c>
      <c r="G258" s="237"/>
      <c r="H258" s="240">
        <v>-395.28199999999998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144</v>
      </c>
      <c r="AU258" s="246" t="s">
        <v>82</v>
      </c>
      <c r="AV258" s="14" t="s">
        <v>82</v>
      </c>
      <c r="AW258" s="14" t="s">
        <v>33</v>
      </c>
      <c r="AX258" s="14" t="s">
        <v>72</v>
      </c>
      <c r="AY258" s="246" t="s">
        <v>120</v>
      </c>
    </row>
    <row r="259" s="13" customFormat="1">
      <c r="A259" s="13"/>
      <c r="B259" s="226"/>
      <c r="C259" s="227"/>
      <c r="D259" s="219" t="s">
        <v>144</v>
      </c>
      <c r="E259" s="228" t="s">
        <v>19</v>
      </c>
      <c r="F259" s="229" t="s">
        <v>333</v>
      </c>
      <c r="G259" s="227"/>
      <c r="H259" s="228" t="s">
        <v>19</v>
      </c>
      <c r="I259" s="230"/>
      <c r="J259" s="227"/>
      <c r="K259" s="227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144</v>
      </c>
      <c r="AU259" s="235" t="s">
        <v>82</v>
      </c>
      <c r="AV259" s="13" t="s">
        <v>80</v>
      </c>
      <c r="AW259" s="13" t="s">
        <v>33</v>
      </c>
      <c r="AX259" s="13" t="s">
        <v>72</v>
      </c>
      <c r="AY259" s="235" t="s">
        <v>120</v>
      </c>
    </row>
    <row r="260" s="14" customFormat="1">
      <c r="A260" s="14"/>
      <c r="B260" s="236"/>
      <c r="C260" s="237"/>
      <c r="D260" s="219" t="s">
        <v>144</v>
      </c>
      <c r="E260" s="238" t="s">
        <v>19</v>
      </c>
      <c r="F260" s="239" t="s">
        <v>334</v>
      </c>
      <c r="G260" s="237"/>
      <c r="H260" s="240">
        <v>-77.332999999999998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144</v>
      </c>
      <c r="AU260" s="246" t="s">
        <v>82</v>
      </c>
      <c r="AV260" s="14" t="s">
        <v>82</v>
      </c>
      <c r="AW260" s="14" t="s">
        <v>33</v>
      </c>
      <c r="AX260" s="14" t="s">
        <v>72</v>
      </c>
      <c r="AY260" s="246" t="s">
        <v>120</v>
      </c>
    </row>
    <row r="261" s="13" customFormat="1">
      <c r="A261" s="13"/>
      <c r="B261" s="226"/>
      <c r="C261" s="227"/>
      <c r="D261" s="219" t="s">
        <v>144</v>
      </c>
      <c r="E261" s="228" t="s">
        <v>19</v>
      </c>
      <c r="F261" s="229" t="s">
        <v>335</v>
      </c>
      <c r="G261" s="227"/>
      <c r="H261" s="228" t="s">
        <v>19</v>
      </c>
      <c r="I261" s="230"/>
      <c r="J261" s="227"/>
      <c r="K261" s="227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144</v>
      </c>
      <c r="AU261" s="235" t="s">
        <v>82</v>
      </c>
      <c r="AV261" s="13" t="s">
        <v>80</v>
      </c>
      <c r="AW261" s="13" t="s">
        <v>33</v>
      </c>
      <c r="AX261" s="13" t="s">
        <v>72</v>
      </c>
      <c r="AY261" s="235" t="s">
        <v>120</v>
      </c>
    </row>
    <row r="262" s="13" customFormat="1">
      <c r="A262" s="13"/>
      <c r="B262" s="226"/>
      <c r="C262" s="227"/>
      <c r="D262" s="219" t="s">
        <v>144</v>
      </c>
      <c r="E262" s="228" t="s">
        <v>19</v>
      </c>
      <c r="F262" s="229" t="s">
        <v>193</v>
      </c>
      <c r="G262" s="227"/>
      <c r="H262" s="228" t="s">
        <v>19</v>
      </c>
      <c r="I262" s="230"/>
      <c r="J262" s="227"/>
      <c r="K262" s="227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144</v>
      </c>
      <c r="AU262" s="235" t="s">
        <v>82</v>
      </c>
      <c r="AV262" s="13" t="s">
        <v>80</v>
      </c>
      <c r="AW262" s="13" t="s">
        <v>33</v>
      </c>
      <c r="AX262" s="13" t="s">
        <v>72</v>
      </c>
      <c r="AY262" s="235" t="s">
        <v>120</v>
      </c>
    </row>
    <row r="263" s="14" customFormat="1">
      <c r="A263" s="14"/>
      <c r="B263" s="236"/>
      <c r="C263" s="237"/>
      <c r="D263" s="219" t="s">
        <v>144</v>
      </c>
      <c r="E263" s="238" t="s">
        <v>19</v>
      </c>
      <c r="F263" s="239" t="s">
        <v>336</v>
      </c>
      <c r="G263" s="237"/>
      <c r="H263" s="240">
        <v>-0.62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144</v>
      </c>
      <c r="AU263" s="246" t="s">
        <v>82</v>
      </c>
      <c r="AV263" s="14" t="s">
        <v>82</v>
      </c>
      <c r="AW263" s="14" t="s">
        <v>33</v>
      </c>
      <c r="AX263" s="14" t="s">
        <v>72</v>
      </c>
      <c r="AY263" s="246" t="s">
        <v>120</v>
      </c>
    </row>
    <row r="264" s="13" customFormat="1">
      <c r="A264" s="13"/>
      <c r="B264" s="226"/>
      <c r="C264" s="227"/>
      <c r="D264" s="219" t="s">
        <v>144</v>
      </c>
      <c r="E264" s="228" t="s">
        <v>19</v>
      </c>
      <c r="F264" s="229" t="s">
        <v>195</v>
      </c>
      <c r="G264" s="227"/>
      <c r="H264" s="228" t="s">
        <v>19</v>
      </c>
      <c r="I264" s="230"/>
      <c r="J264" s="227"/>
      <c r="K264" s="227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144</v>
      </c>
      <c r="AU264" s="235" t="s">
        <v>82</v>
      </c>
      <c r="AV264" s="13" t="s">
        <v>80</v>
      </c>
      <c r="AW264" s="13" t="s">
        <v>33</v>
      </c>
      <c r="AX264" s="13" t="s">
        <v>72</v>
      </c>
      <c r="AY264" s="235" t="s">
        <v>120</v>
      </c>
    </row>
    <row r="265" s="14" customFormat="1">
      <c r="A265" s="14"/>
      <c r="B265" s="236"/>
      <c r="C265" s="237"/>
      <c r="D265" s="219" t="s">
        <v>144</v>
      </c>
      <c r="E265" s="238" t="s">
        <v>19</v>
      </c>
      <c r="F265" s="239" t="s">
        <v>337</v>
      </c>
      <c r="G265" s="237"/>
      <c r="H265" s="240">
        <v>-0.45600000000000002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144</v>
      </c>
      <c r="AU265" s="246" t="s">
        <v>82</v>
      </c>
      <c r="AV265" s="14" t="s">
        <v>82</v>
      </c>
      <c r="AW265" s="14" t="s">
        <v>33</v>
      </c>
      <c r="AX265" s="14" t="s">
        <v>72</v>
      </c>
      <c r="AY265" s="246" t="s">
        <v>120</v>
      </c>
    </row>
    <row r="266" s="13" customFormat="1">
      <c r="A266" s="13"/>
      <c r="B266" s="226"/>
      <c r="C266" s="227"/>
      <c r="D266" s="219" t="s">
        <v>144</v>
      </c>
      <c r="E266" s="228" t="s">
        <v>19</v>
      </c>
      <c r="F266" s="229" t="s">
        <v>338</v>
      </c>
      <c r="G266" s="227"/>
      <c r="H266" s="228" t="s">
        <v>19</v>
      </c>
      <c r="I266" s="230"/>
      <c r="J266" s="227"/>
      <c r="K266" s="227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144</v>
      </c>
      <c r="AU266" s="235" t="s">
        <v>82</v>
      </c>
      <c r="AV266" s="13" t="s">
        <v>80</v>
      </c>
      <c r="AW266" s="13" t="s">
        <v>33</v>
      </c>
      <c r="AX266" s="13" t="s">
        <v>72</v>
      </c>
      <c r="AY266" s="235" t="s">
        <v>120</v>
      </c>
    </row>
    <row r="267" s="13" customFormat="1">
      <c r="A267" s="13"/>
      <c r="B267" s="226"/>
      <c r="C267" s="227"/>
      <c r="D267" s="219" t="s">
        <v>144</v>
      </c>
      <c r="E267" s="228" t="s">
        <v>19</v>
      </c>
      <c r="F267" s="229" t="s">
        <v>339</v>
      </c>
      <c r="G267" s="227"/>
      <c r="H267" s="228" t="s">
        <v>19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144</v>
      </c>
      <c r="AU267" s="235" t="s">
        <v>82</v>
      </c>
      <c r="AV267" s="13" t="s">
        <v>80</v>
      </c>
      <c r="AW267" s="13" t="s">
        <v>33</v>
      </c>
      <c r="AX267" s="13" t="s">
        <v>72</v>
      </c>
      <c r="AY267" s="235" t="s">
        <v>120</v>
      </c>
    </row>
    <row r="268" s="14" customFormat="1">
      <c r="A268" s="14"/>
      <c r="B268" s="236"/>
      <c r="C268" s="237"/>
      <c r="D268" s="219" t="s">
        <v>144</v>
      </c>
      <c r="E268" s="238" t="s">
        <v>19</v>
      </c>
      <c r="F268" s="239" t="s">
        <v>340</v>
      </c>
      <c r="G268" s="237"/>
      <c r="H268" s="240">
        <v>-0.32400000000000001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144</v>
      </c>
      <c r="AU268" s="246" t="s">
        <v>82</v>
      </c>
      <c r="AV268" s="14" t="s">
        <v>82</v>
      </c>
      <c r="AW268" s="14" t="s">
        <v>33</v>
      </c>
      <c r="AX268" s="14" t="s">
        <v>72</v>
      </c>
      <c r="AY268" s="246" t="s">
        <v>120</v>
      </c>
    </row>
    <row r="269" s="13" customFormat="1">
      <c r="A269" s="13"/>
      <c r="B269" s="226"/>
      <c r="C269" s="227"/>
      <c r="D269" s="219" t="s">
        <v>144</v>
      </c>
      <c r="E269" s="228" t="s">
        <v>19</v>
      </c>
      <c r="F269" s="229" t="s">
        <v>341</v>
      </c>
      <c r="G269" s="227"/>
      <c r="H269" s="228" t="s">
        <v>19</v>
      </c>
      <c r="I269" s="230"/>
      <c r="J269" s="227"/>
      <c r="K269" s="227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144</v>
      </c>
      <c r="AU269" s="235" t="s">
        <v>82</v>
      </c>
      <c r="AV269" s="13" t="s">
        <v>80</v>
      </c>
      <c r="AW269" s="13" t="s">
        <v>33</v>
      </c>
      <c r="AX269" s="13" t="s">
        <v>72</v>
      </c>
      <c r="AY269" s="235" t="s">
        <v>120</v>
      </c>
    </row>
    <row r="270" s="14" customFormat="1">
      <c r="A270" s="14"/>
      <c r="B270" s="236"/>
      <c r="C270" s="237"/>
      <c r="D270" s="219" t="s">
        <v>144</v>
      </c>
      <c r="E270" s="238" t="s">
        <v>19</v>
      </c>
      <c r="F270" s="239" t="s">
        <v>342</v>
      </c>
      <c r="G270" s="237"/>
      <c r="H270" s="240">
        <v>-0.35999999999999999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144</v>
      </c>
      <c r="AU270" s="246" t="s">
        <v>82</v>
      </c>
      <c r="AV270" s="14" t="s">
        <v>82</v>
      </c>
      <c r="AW270" s="14" t="s">
        <v>33</v>
      </c>
      <c r="AX270" s="14" t="s">
        <v>72</v>
      </c>
      <c r="AY270" s="246" t="s">
        <v>120</v>
      </c>
    </row>
    <row r="271" s="13" customFormat="1">
      <c r="A271" s="13"/>
      <c r="B271" s="226"/>
      <c r="C271" s="227"/>
      <c r="D271" s="219" t="s">
        <v>144</v>
      </c>
      <c r="E271" s="228" t="s">
        <v>19</v>
      </c>
      <c r="F271" s="229" t="s">
        <v>343</v>
      </c>
      <c r="G271" s="227"/>
      <c r="H271" s="228" t="s">
        <v>19</v>
      </c>
      <c r="I271" s="230"/>
      <c r="J271" s="227"/>
      <c r="K271" s="227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144</v>
      </c>
      <c r="AU271" s="235" t="s">
        <v>82</v>
      </c>
      <c r="AV271" s="13" t="s">
        <v>80</v>
      </c>
      <c r="AW271" s="13" t="s">
        <v>33</v>
      </c>
      <c r="AX271" s="13" t="s">
        <v>72</v>
      </c>
      <c r="AY271" s="235" t="s">
        <v>120</v>
      </c>
    </row>
    <row r="272" s="14" customFormat="1">
      <c r="A272" s="14"/>
      <c r="B272" s="236"/>
      <c r="C272" s="237"/>
      <c r="D272" s="219" t="s">
        <v>144</v>
      </c>
      <c r="E272" s="238" t="s">
        <v>19</v>
      </c>
      <c r="F272" s="239" t="s">
        <v>344</v>
      </c>
      <c r="G272" s="237"/>
      <c r="H272" s="240">
        <v>-1.413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144</v>
      </c>
      <c r="AU272" s="246" t="s">
        <v>82</v>
      </c>
      <c r="AV272" s="14" t="s">
        <v>82</v>
      </c>
      <c r="AW272" s="14" t="s">
        <v>33</v>
      </c>
      <c r="AX272" s="14" t="s">
        <v>72</v>
      </c>
      <c r="AY272" s="246" t="s">
        <v>120</v>
      </c>
    </row>
    <row r="273" s="14" customFormat="1">
      <c r="A273" s="14"/>
      <c r="B273" s="236"/>
      <c r="C273" s="237"/>
      <c r="D273" s="219" t="s">
        <v>144</v>
      </c>
      <c r="E273" s="238" t="s">
        <v>19</v>
      </c>
      <c r="F273" s="239" t="s">
        <v>345</v>
      </c>
      <c r="G273" s="237"/>
      <c r="H273" s="240">
        <v>-24.021000000000001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144</v>
      </c>
      <c r="AU273" s="246" t="s">
        <v>82</v>
      </c>
      <c r="AV273" s="14" t="s">
        <v>82</v>
      </c>
      <c r="AW273" s="14" t="s">
        <v>33</v>
      </c>
      <c r="AX273" s="14" t="s">
        <v>72</v>
      </c>
      <c r="AY273" s="246" t="s">
        <v>120</v>
      </c>
    </row>
    <row r="274" s="16" customFormat="1">
      <c r="A274" s="16"/>
      <c r="B274" s="258"/>
      <c r="C274" s="259"/>
      <c r="D274" s="219" t="s">
        <v>144</v>
      </c>
      <c r="E274" s="260" t="s">
        <v>19</v>
      </c>
      <c r="F274" s="261" t="s">
        <v>316</v>
      </c>
      <c r="G274" s="259"/>
      <c r="H274" s="262">
        <v>-663.91999999999996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68" t="s">
        <v>144</v>
      </c>
      <c r="AU274" s="268" t="s">
        <v>82</v>
      </c>
      <c r="AV274" s="16" t="s">
        <v>138</v>
      </c>
      <c r="AW274" s="16" t="s">
        <v>33</v>
      </c>
      <c r="AX274" s="16" t="s">
        <v>72</v>
      </c>
      <c r="AY274" s="268" t="s">
        <v>120</v>
      </c>
    </row>
    <row r="275" s="13" customFormat="1">
      <c r="A275" s="13"/>
      <c r="B275" s="226"/>
      <c r="C275" s="227"/>
      <c r="D275" s="219" t="s">
        <v>144</v>
      </c>
      <c r="E275" s="228" t="s">
        <v>19</v>
      </c>
      <c r="F275" s="229" t="s">
        <v>346</v>
      </c>
      <c r="G275" s="227"/>
      <c r="H275" s="228" t="s">
        <v>19</v>
      </c>
      <c r="I275" s="230"/>
      <c r="J275" s="227"/>
      <c r="K275" s="227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144</v>
      </c>
      <c r="AU275" s="235" t="s">
        <v>82</v>
      </c>
      <c r="AV275" s="13" t="s">
        <v>80</v>
      </c>
      <c r="AW275" s="13" t="s">
        <v>33</v>
      </c>
      <c r="AX275" s="13" t="s">
        <v>72</v>
      </c>
      <c r="AY275" s="235" t="s">
        <v>120</v>
      </c>
    </row>
    <row r="276" s="14" customFormat="1">
      <c r="A276" s="14"/>
      <c r="B276" s="236"/>
      <c r="C276" s="237"/>
      <c r="D276" s="219" t="s">
        <v>144</v>
      </c>
      <c r="E276" s="238" t="s">
        <v>19</v>
      </c>
      <c r="F276" s="239" t="s">
        <v>313</v>
      </c>
      <c r="G276" s="237"/>
      <c r="H276" s="240">
        <v>7.7850000000000001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144</v>
      </c>
      <c r="AU276" s="246" t="s">
        <v>82</v>
      </c>
      <c r="AV276" s="14" t="s">
        <v>82</v>
      </c>
      <c r="AW276" s="14" t="s">
        <v>33</v>
      </c>
      <c r="AX276" s="14" t="s">
        <v>72</v>
      </c>
      <c r="AY276" s="246" t="s">
        <v>120</v>
      </c>
    </row>
    <row r="277" s="16" customFormat="1">
      <c r="A277" s="16"/>
      <c r="B277" s="258"/>
      <c r="C277" s="259"/>
      <c r="D277" s="219" t="s">
        <v>144</v>
      </c>
      <c r="E277" s="260" t="s">
        <v>19</v>
      </c>
      <c r="F277" s="261" t="s">
        <v>316</v>
      </c>
      <c r="G277" s="259"/>
      <c r="H277" s="262">
        <v>7.7850000000000001</v>
      </c>
      <c r="I277" s="263"/>
      <c r="J277" s="259"/>
      <c r="K277" s="259"/>
      <c r="L277" s="264"/>
      <c r="M277" s="265"/>
      <c r="N277" s="266"/>
      <c r="O277" s="266"/>
      <c r="P277" s="266"/>
      <c r="Q277" s="266"/>
      <c r="R277" s="266"/>
      <c r="S277" s="266"/>
      <c r="T277" s="267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68" t="s">
        <v>144</v>
      </c>
      <c r="AU277" s="268" t="s">
        <v>82</v>
      </c>
      <c r="AV277" s="16" t="s">
        <v>138</v>
      </c>
      <c r="AW277" s="16" t="s">
        <v>33</v>
      </c>
      <c r="AX277" s="16" t="s">
        <v>72</v>
      </c>
      <c r="AY277" s="268" t="s">
        <v>120</v>
      </c>
    </row>
    <row r="278" s="15" customFormat="1">
      <c r="A278" s="15"/>
      <c r="B278" s="247"/>
      <c r="C278" s="248"/>
      <c r="D278" s="219" t="s">
        <v>144</v>
      </c>
      <c r="E278" s="249" t="s">
        <v>19</v>
      </c>
      <c r="F278" s="250" t="s">
        <v>202</v>
      </c>
      <c r="G278" s="248"/>
      <c r="H278" s="251">
        <v>514.90400000000022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7" t="s">
        <v>144</v>
      </c>
      <c r="AU278" s="257" t="s">
        <v>82</v>
      </c>
      <c r="AV278" s="15" t="s">
        <v>127</v>
      </c>
      <c r="AW278" s="15" t="s">
        <v>33</v>
      </c>
      <c r="AX278" s="15" t="s">
        <v>80</v>
      </c>
      <c r="AY278" s="257" t="s">
        <v>120</v>
      </c>
    </row>
    <row r="279" s="2" customFormat="1" ht="16.5" customHeight="1">
      <c r="A279" s="40"/>
      <c r="B279" s="41"/>
      <c r="C279" s="269" t="s">
        <v>7</v>
      </c>
      <c r="D279" s="269" t="s">
        <v>347</v>
      </c>
      <c r="E279" s="270" t="s">
        <v>348</v>
      </c>
      <c r="F279" s="271" t="s">
        <v>349</v>
      </c>
      <c r="G279" s="272" t="s">
        <v>293</v>
      </c>
      <c r="H279" s="273">
        <v>1094.069</v>
      </c>
      <c r="I279" s="274"/>
      <c r="J279" s="275">
        <f>ROUND(I279*H279,2)</f>
        <v>0</v>
      </c>
      <c r="K279" s="271" t="s">
        <v>126</v>
      </c>
      <c r="L279" s="276"/>
      <c r="M279" s="277" t="s">
        <v>19</v>
      </c>
      <c r="N279" s="278" t="s">
        <v>43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182</v>
      </c>
      <c r="AT279" s="217" t="s">
        <v>347</v>
      </c>
      <c r="AU279" s="217" t="s">
        <v>82</v>
      </c>
      <c r="AY279" s="19" t="s">
        <v>120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127</v>
      </c>
      <c r="BM279" s="217" t="s">
        <v>350</v>
      </c>
    </row>
    <row r="280" s="2" customFormat="1">
      <c r="A280" s="40"/>
      <c r="B280" s="41"/>
      <c r="C280" s="42"/>
      <c r="D280" s="219" t="s">
        <v>129</v>
      </c>
      <c r="E280" s="42"/>
      <c r="F280" s="220" t="s">
        <v>349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129</v>
      </c>
      <c r="AU280" s="19" t="s">
        <v>82</v>
      </c>
    </row>
    <row r="281" s="13" customFormat="1">
      <c r="A281" s="13"/>
      <c r="B281" s="226"/>
      <c r="C281" s="227"/>
      <c r="D281" s="219" t="s">
        <v>144</v>
      </c>
      <c r="E281" s="228" t="s">
        <v>19</v>
      </c>
      <c r="F281" s="229" t="s">
        <v>351</v>
      </c>
      <c r="G281" s="227"/>
      <c r="H281" s="228" t="s">
        <v>19</v>
      </c>
      <c r="I281" s="230"/>
      <c r="J281" s="227"/>
      <c r="K281" s="227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144</v>
      </c>
      <c r="AU281" s="235" t="s">
        <v>82</v>
      </c>
      <c r="AV281" s="13" t="s">
        <v>80</v>
      </c>
      <c r="AW281" s="13" t="s">
        <v>33</v>
      </c>
      <c r="AX281" s="13" t="s">
        <v>72</v>
      </c>
      <c r="AY281" s="235" t="s">
        <v>120</v>
      </c>
    </row>
    <row r="282" s="14" customFormat="1">
      <c r="A282" s="14"/>
      <c r="B282" s="236"/>
      <c r="C282" s="237"/>
      <c r="D282" s="219" t="s">
        <v>144</v>
      </c>
      <c r="E282" s="238" t="s">
        <v>19</v>
      </c>
      <c r="F282" s="239" t="s">
        <v>352</v>
      </c>
      <c r="G282" s="237"/>
      <c r="H282" s="240">
        <v>514.904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144</v>
      </c>
      <c r="AU282" s="246" t="s">
        <v>82</v>
      </c>
      <c r="AV282" s="14" t="s">
        <v>82</v>
      </c>
      <c r="AW282" s="14" t="s">
        <v>33</v>
      </c>
      <c r="AX282" s="14" t="s">
        <v>72</v>
      </c>
      <c r="AY282" s="246" t="s">
        <v>120</v>
      </c>
    </row>
    <row r="283" s="13" customFormat="1">
      <c r="A283" s="13"/>
      <c r="B283" s="226"/>
      <c r="C283" s="227"/>
      <c r="D283" s="219" t="s">
        <v>144</v>
      </c>
      <c r="E283" s="228" t="s">
        <v>19</v>
      </c>
      <c r="F283" s="229" t="s">
        <v>317</v>
      </c>
      <c r="G283" s="227"/>
      <c r="H283" s="228" t="s">
        <v>19</v>
      </c>
      <c r="I283" s="230"/>
      <c r="J283" s="227"/>
      <c r="K283" s="227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144</v>
      </c>
      <c r="AU283" s="235" t="s">
        <v>82</v>
      </c>
      <c r="AV283" s="13" t="s">
        <v>80</v>
      </c>
      <c r="AW283" s="13" t="s">
        <v>33</v>
      </c>
      <c r="AX283" s="13" t="s">
        <v>72</v>
      </c>
      <c r="AY283" s="235" t="s">
        <v>120</v>
      </c>
    </row>
    <row r="284" s="13" customFormat="1">
      <c r="A284" s="13"/>
      <c r="B284" s="226"/>
      <c r="C284" s="227"/>
      <c r="D284" s="219" t="s">
        <v>144</v>
      </c>
      <c r="E284" s="228" t="s">
        <v>19</v>
      </c>
      <c r="F284" s="229" t="s">
        <v>353</v>
      </c>
      <c r="G284" s="227"/>
      <c r="H284" s="228" t="s">
        <v>19</v>
      </c>
      <c r="I284" s="230"/>
      <c r="J284" s="227"/>
      <c r="K284" s="227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144</v>
      </c>
      <c r="AU284" s="235" t="s">
        <v>82</v>
      </c>
      <c r="AV284" s="13" t="s">
        <v>80</v>
      </c>
      <c r="AW284" s="13" t="s">
        <v>33</v>
      </c>
      <c r="AX284" s="13" t="s">
        <v>72</v>
      </c>
      <c r="AY284" s="235" t="s">
        <v>120</v>
      </c>
    </row>
    <row r="285" s="14" customFormat="1">
      <c r="A285" s="14"/>
      <c r="B285" s="236"/>
      <c r="C285" s="237"/>
      <c r="D285" s="219" t="s">
        <v>144</v>
      </c>
      <c r="E285" s="238" t="s">
        <v>19</v>
      </c>
      <c r="F285" s="239" t="s">
        <v>354</v>
      </c>
      <c r="G285" s="237"/>
      <c r="H285" s="240">
        <v>-17.600000000000001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144</v>
      </c>
      <c r="AU285" s="246" t="s">
        <v>82</v>
      </c>
      <c r="AV285" s="14" t="s">
        <v>82</v>
      </c>
      <c r="AW285" s="14" t="s">
        <v>33</v>
      </c>
      <c r="AX285" s="14" t="s">
        <v>72</v>
      </c>
      <c r="AY285" s="246" t="s">
        <v>120</v>
      </c>
    </row>
    <row r="286" s="15" customFormat="1">
      <c r="A286" s="15"/>
      <c r="B286" s="247"/>
      <c r="C286" s="248"/>
      <c r="D286" s="219" t="s">
        <v>144</v>
      </c>
      <c r="E286" s="249" t="s">
        <v>19</v>
      </c>
      <c r="F286" s="250" t="s">
        <v>202</v>
      </c>
      <c r="G286" s="248"/>
      <c r="H286" s="251">
        <v>497.30399999999997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7" t="s">
        <v>144</v>
      </c>
      <c r="AU286" s="257" t="s">
        <v>82</v>
      </c>
      <c r="AV286" s="15" t="s">
        <v>127</v>
      </c>
      <c r="AW286" s="15" t="s">
        <v>33</v>
      </c>
      <c r="AX286" s="15" t="s">
        <v>80</v>
      </c>
      <c r="AY286" s="257" t="s">
        <v>120</v>
      </c>
    </row>
    <row r="287" s="14" customFormat="1">
      <c r="A287" s="14"/>
      <c r="B287" s="236"/>
      <c r="C287" s="237"/>
      <c r="D287" s="219" t="s">
        <v>144</v>
      </c>
      <c r="E287" s="237"/>
      <c r="F287" s="239" t="s">
        <v>355</v>
      </c>
      <c r="G287" s="237"/>
      <c r="H287" s="240">
        <v>1094.069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144</v>
      </c>
      <c r="AU287" s="246" t="s">
        <v>82</v>
      </c>
      <c r="AV287" s="14" t="s">
        <v>82</v>
      </c>
      <c r="AW287" s="14" t="s">
        <v>4</v>
      </c>
      <c r="AX287" s="14" t="s">
        <v>80</v>
      </c>
      <c r="AY287" s="246" t="s">
        <v>120</v>
      </c>
    </row>
    <row r="288" s="2" customFormat="1" ht="16.5" customHeight="1">
      <c r="A288" s="40"/>
      <c r="B288" s="41"/>
      <c r="C288" s="206" t="s">
        <v>356</v>
      </c>
      <c r="D288" s="206" t="s">
        <v>122</v>
      </c>
      <c r="E288" s="207" t="s">
        <v>357</v>
      </c>
      <c r="F288" s="208" t="s">
        <v>358</v>
      </c>
      <c r="G288" s="209" t="s">
        <v>206</v>
      </c>
      <c r="H288" s="210">
        <v>431.279</v>
      </c>
      <c r="I288" s="211"/>
      <c r="J288" s="212">
        <f>ROUND(I288*H288,2)</f>
        <v>0</v>
      </c>
      <c r="K288" s="208" t="s">
        <v>126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127</v>
      </c>
      <c r="AT288" s="217" t="s">
        <v>122</v>
      </c>
      <c r="AU288" s="217" t="s">
        <v>82</v>
      </c>
      <c r="AY288" s="19" t="s">
        <v>120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127</v>
      </c>
      <c r="BM288" s="217" t="s">
        <v>359</v>
      </c>
    </row>
    <row r="289" s="2" customFormat="1">
      <c r="A289" s="40"/>
      <c r="B289" s="41"/>
      <c r="C289" s="42"/>
      <c r="D289" s="219" t="s">
        <v>129</v>
      </c>
      <c r="E289" s="42"/>
      <c r="F289" s="220" t="s">
        <v>360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129</v>
      </c>
      <c r="AU289" s="19" t="s">
        <v>82</v>
      </c>
    </row>
    <row r="290" s="2" customFormat="1">
      <c r="A290" s="40"/>
      <c r="B290" s="41"/>
      <c r="C290" s="42"/>
      <c r="D290" s="224" t="s">
        <v>131</v>
      </c>
      <c r="E290" s="42"/>
      <c r="F290" s="225" t="s">
        <v>361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131</v>
      </c>
      <c r="AU290" s="19" t="s">
        <v>82</v>
      </c>
    </row>
    <row r="291" s="13" customFormat="1">
      <c r="A291" s="13"/>
      <c r="B291" s="226"/>
      <c r="C291" s="227"/>
      <c r="D291" s="219" t="s">
        <v>144</v>
      </c>
      <c r="E291" s="228" t="s">
        <v>19</v>
      </c>
      <c r="F291" s="229" t="s">
        <v>362</v>
      </c>
      <c r="G291" s="227"/>
      <c r="H291" s="228" t="s">
        <v>19</v>
      </c>
      <c r="I291" s="230"/>
      <c r="J291" s="227"/>
      <c r="K291" s="227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144</v>
      </c>
      <c r="AU291" s="235" t="s">
        <v>82</v>
      </c>
      <c r="AV291" s="13" t="s">
        <v>80</v>
      </c>
      <c r="AW291" s="13" t="s">
        <v>33</v>
      </c>
      <c r="AX291" s="13" t="s">
        <v>72</v>
      </c>
      <c r="AY291" s="235" t="s">
        <v>120</v>
      </c>
    </row>
    <row r="292" s="14" customFormat="1">
      <c r="A292" s="14"/>
      <c r="B292" s="236"/>
      <c r="C292" s="237"/>
      <c r="D292" s="219" t="s">
        <v>144</v>
      </c>
      <c r="E292" s="238" t="s">
        <v>19</v>
      </c>
      <c r="F292" s="239" t="s">
        <v>363</v>
      </c>
      <c r="G292" s="237"/>
      <c r="H292" s="240">
        <v>14.720000000000001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144</v>
      </c>
      <c r="AU292" s="246" t="s">
        <v>82</v>
      </c>
      <c r="AV292" s="14" t="s">
        <v>82</v>
      </c>
      <c r="AW292" s="14" t="s">
        <v>33</v>
      </c>
      <c r="AX292" s="14" t="s">
        <v>72</v>
      </c>
      <c r="AY292" s="246" t="s">
        <v>120</v>
      </c>
    </row>
    <row r="293" s="13" customFormat="1">
      <c r="A293" s="13"/>
      <c r="B293" s="226"/>
      <c r="C293" s="227"/>
      <c r="D293" s="219" t="s">
        <v>144</v>
      </c>
      <c r="E293" s="228" t="s">
        <v>19</v>
      </c>
      <c r="F293" s="229" t="s">
        <v>364</v>
      </c>
      <c r="G293" s="227"/>
      <c r="H293" s="228" t="s">
        <v>19</v>
      </c>
      <c r="I293" s="230"/>
      <c r="J293" s="227"/>
      <c r="K293" s="227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144</v>
      </c>
      <c r="AU293" s="235" t="s">
        <v>82</v>
      </c>
      <c r="AV293" s="13" t="s">
        <v>80</v>
      </c>
      <c r="AW293" s="13" t="s">
        <v>33</v>
      </c>
      <c r="AX293" s="13" t="s">
        <v>72</v>
      </c>
      <c r="AY293" s="235" t="s">
        <v>120</v>
      </c>
    </row>
    <row r="294" s="14" customFormat="1">
      <c r="A294" s="14"/>
      <c r="B294" s="236"/>
      <c r="C294" s="237"/>
      <c r="D294" s="219" t="s">
        <v>144</v>
      </c>
      <c r="E294" s="238" t="s">
        <v>19</v>
      </c>
      <c r="F294" s="239" t="s">
        <v>365</v>
      </c>
      <c r="G294" s="237"/>
      <c r="H294" s="240">
        <v>7.2000000000000002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144</v>
      </c>
      <c r="AU294" s="246" t="s">
        <v>82</v>
      </c>
      <c r="AV294" s="14" t="s">
        <v>82</v>
      </c>
      <c r="AW294" s="14" t="s">
        <v>33</v>
      </c>
      <c r="AX294" s="14" t="s">
        <v>72</v>
      </c>
      <c r="AY294" s="246" t="s">
        <v>120</v>
      </c>
    </row>
    <row r="295" s="13" customFormat="1">
      <c r="A295" s="13"/>
      <c r="B295" s="226"/>
      <c r="C295" s="227"/>
      <c r="D295" s="219" t="s">
        <v>144</v>
      </c>
      <c r="E295" s="228" t="s">
        <v>19</v>
      </c>
      <c r="F295" s="229" t="s">
        <v>366</v>
      </c>
      <c r="G295" s="227"/>
      <c r="H295" s="228" t="s">
        <v>19</v>
      </c>
      <c r="I295" s="230"/>
      <c r="J295" s="227"/>
      <c r="K295" s="227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144</v>
      </c>
      <c r="AU295" s="235" t="s">
        <v>82</v>
      </c>
      <c r="AV295" s="13" t="s">
        <v>80</v>
      </c>
      <c r="AW295" s="13" t="s">
        <v>33</v>
      </c>
      <c r="AX295" s="13" t="s">
        <v>72</v>
      </c>
      <c r="AY295" s="235" t="s">
        <v>120</v>
      </c>
    </row>
    <row r="296" s="14" customFormat="1">
      <c r="A296" s="14"/>
      <c r="B296" s="236"/>
      <c r="C296" s="237"/>
      <c r="D296" s="219" t="s">
        <v>144</v>
      </c>
      <c r="E296" s="238" t="s">
        <v>19</v>
      </c>
      <c r="F296" s="239" t="s">
        <v>367</v>
      </c>
      <c r="G296" s="237"/>
      <c r="H296" s="240">
        <v>373.36200000000002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144</v>
      </c>
      <c r="AU296" s="246" t="s">
        <v>82</v>
      </c>
      <c r="AV296" s="14" t="s">
        <v>82</v>
      </c>
      <c r="AW296" s="14" t="s">
        <v>33</v>
      </c>
      <c r="AX296" s="14" t="s">
        <v>72</v>
      </c>
      <c r="AY296" s="246" t="s">
        <v>120</v>
      </c>
    </row>
    <row r="297" s="16" customFormat="1">
      <c r="A297" s="16"/>
      <c r="B297" s="258"/>
      <c r="C297" s="259"/>
      <c r="D297" s="219" t="s">
        <v>144</v>
      </c>
      <c r="E297" s="260" t="s">
        <v>19</v>
      </c>
      <c r="F297" s="261" t="s">
        <v>316</v>
      </c>
      <c r="G297" s="259"/>
      <c r="H297" s="262">
        <v>395.28200000000004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68" t="s">
        <v>144</v>
      </c>
      <c r="AU297" s="268" t="s">
        <v>82</v>
      </c>
      <c r="AV297" s="16" t="s">
        <v>138</v>
      </c>
      <c r="AW297" s="16" t="s">
        <v>33</v>
      </c>
      <c r="AX297" s="16" t="s">
        <v>72</v>
      </c>
      <c r="AY297" s="268" t="s">
        <v>120</v>
      </c>
    </row>
    <row r="298" s="13" customFormat="1">
      <c r="A298" s="13"/>
      <c r="B298" s="226"/>
      <c r="C298" s="227"/>
      <c r="D298" s="219" t="s">
        <v>144</v>
      </c>
      <c r="E298" s="228" t="s">
        <v>19</v>
      </c>
      <c r="F298" s="229" t="s">
        <v>368</v>
      </c>
      <c r="G298" s="227"/>
      <c r="H298" s="228" t="s">
        <v>19</v>
      </c>
      <c r="I298" s="230"/>
      <c r="J298" s="227"/>
      <c r="K298" s="227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144</v>
      </c>
      <c r="AU298" s="235" t="s">
        <v>82</v>
      </c>
      <c r="AV298" s="13" t="s">
        <v>80</v>
      </c>
      <c r="AW298" s="13" t="s">
        <v>33</v>
      </c>
      <c r="AX298" s="13" t="s">
        <v>72</v>
      </c>
      <c r="AY298" s="235" t="s">
        <v>120</v>
      </c>
    </row>
    <row r="299" s="14" customFormat="1">
      <c r="A299" s="14"/>
      <c r="B299" s="236"/>
      <c r="C299" s="237"/>
      <c r="D299" s="219" t="s">
        <v>144</v>
      </c>
      <c r="E299" s="238" t="s">
        <v>19</v>
      </c>
      <c r="F299" s="239" t="s">
        <v>369</v>
      </c>
      <c r="G299" s="237"/>
      <c r="H299" s="240">
        <v>-0.80400000000000005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144</v>
      </c>
      <c r="AU299" s="246" t="s">
        <v>82</v>
      </c>
      <c r="AV299" s="14" t="s">
        <v>82</v>
      </c>
      <c r="AW299" s="14" t="s">
        <v>33</v>
      </c>
      <c r="AX299" s="14" t="s">
        <v>72</v>
      </c>
      <c r="AY299" s="246" t="s">
        <v>120</v>
      </c>
    </row>
    <row r="300" s="14" customFormat="1">
      <c r="A300" s="14"/>
      <c r="B300" s="236"/>
      <c r="C300" s="237"/>
      <c r="D300" s="219" t="s">
        <v>144</v>
      </c>
      <c r="E300" s="238" t="s">
        <v>19</v>
      </c>
      <c r="F300" s="239" t="s">
        <v>370</v>
      </c>
      <c r="G300" s="237"/>
      <c r="H300" s="240">
        <v>-0.56499999999999995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144</v>
      </c>
      <c r="AU300" s="246" t="s">
        <v>82</v>
      </c>
      <c r="AV300" s="14" t="s">
        <v>82</v>
      </c>
      <c r="AW300" s="14" t="s">
        <v>33</v>
      </c>
      <c r="AX300" s="14" t="s">
        <v>72</v>
      </c>
      <c r="AY300" s="246" t="s">
        <v>120</v>
      </c>
    </row>
    <row r="301" s="14" customFormat="1">
      <c r="A301" s="14"/>
      <c r="B301" s="236"/>
      <c r="C301" s="237"/>
      <c r="D301" s="219" t="s">
        <v>144</v>
      </c>
      <c r="E301" s="238" t="s">
        <v>19</v>
      </c>
      <c r="F301" s="239" t="s">
        <v>371</v>
      </c>
      <c r="G301" s="237"/>
      <c r="H301" s="240">
        <v>-39.966999999999999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144</v>
      </c>
      <c r="AU301" s="246" t="s">
        <v>82</v>
      </c>
      <c r="AV301" s="14" t="s">
        <v>82</v>
      </c>
      <c r="AW301" s="14" t="s">
        <v>33</v>
      </c>
      <c r="AX301" s="14" t="s">
        <v>72</v>
      </c>
      <c r="AY301" s="246" t="s">
        <v>120</v>
      </c>
    </row>
    <row r="302" s="16" customFormat="1">
      <c r="A302" s="16"/>
      <c r="B302" s="258"/>
      <c r="C302" s="259"/>
      <c r="D302" s="219" t="s">
        <v>144</v>
      </c>
      <c r="E302" s="260" t="s">
        <v>19</v>
      </c>
      <c r="F302" s="261" t="s">
        <v>316</v>
      </c>
      <c r="G302" s="259"/>
      <c r="H302" s="262">
        <v>-41.335999999999999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68" t="s">
        <v>144</v>
      </c>
      <c r="AU302" s="268" t="s">
        <v>82</v>
      </c>
      <c r="AV302" s="16" t="s">
        <v>138</v>
      </c>
      <c r="AW302" s="16" t="s">
        <v>33</v>
      </c>
      <c r="AX302" s="16" t="s">
        <v>72</v>
      </c>
      <c r="AY302" s="268" t="s">
        <v>120</v>
      </c>
    </row>
    <row r="303" s="13" customFormat="1">
      <c r="A303" s="13"/>
      <c r="B303" s="226"/>
      <c r="C303" s="227"/>
      <c r="D303" s="219" t="s">
        <v>144</v>
      </c>
      <c r="E303" s="228" t="s">
        <v>19</v>
      </c>
      <c r="F303" s="229" t="s">
        <v>372</v>
      </c>
      <c r="G303" s="227"/>
      <c r="H303" s="228" t="s">
        <v>19</v>
      </c>
      <c r="I303" s="230"/>
      <c r="J303" s="227"/>
      <c r="K303" s="227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144</v>
      </c>
      <c r="AU303" s="235" t="s">
        <v>82</v>
      </c>
      <c r="AV303" s="13" t="s">
        <v>80</v>
      </c>
      <c r="AW303" s="13" t="s">
        <v>33</v>
      </c>
      <c r="AX303" s="13" t="s">
        <v>72</v>
      </c>
      <c r="AY303" s="235" t="s">
        <v>120</v>
      </c>
    </row>
    <row r="304" s="13" customFormat="1">
      <c r="A304" s="13"/>
      <c r="B304" s="226"/>
      <c r="C304" s="227"/>
      <c r="D304" s="219" t="s">
        <v>144</v>
      </c>
      <c r="E304" s="228" t="s">
        <v>19</v>
      </c>
      <c r="F304" s="229" t="s">
        <v>373</v>
      </c>
      <c r="G304" s="227"/>
      <c r="H304" s="228" t="s">
        <v>19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144</v>
      </c>
      <c r="AU304" s="235" t="s">
        <v>82</v>
      </c>
      <c r="AV304" s="13" t="s">
        <v>80</v>
      </c>
      <c r="AW304" s="13" t="s">
        <v>33</v>
      </c>
      <c r="AX304" s="13" t="s">
        <v>72</v>
      </c>
      <c r="AY304" s="235" t="s">
        <v>120</v>
      </c>
    </row>
    <row r="305" s="13" customFormat="1">
      <c r="A305" s="13"/>
      <c r="B305" s="226"/>
      <c r="C305" s="227"/>
      <c r="D305" s="219" t="s">
        <v>144</v>
      </c>
      <c r="E305" s="228" t="s">
        <v>19</v>
      </c>
      <c r="F305" s="229" t="s">
        <v>374</v>
      </c>
      <c r="G305" s="227"/>
      <c r="H305" s="228" t="s">
        <v>19</v>
      </c>
      <c r="I305" s="230"/>
      <c r="J305" s="227"/>
      <c r="K305" s="227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144</v>
      </c>
      <c r="AU305" s="235" t="s">
        <v>82</v>
      </c>
      <c r="AV305" s="13" t="s">
        <v>80</v>
      </c>
      <c r="AW305" s="13" t="s">
        <v>33</v>
      </c>
      <c r="AX305" s="13" t="s">
        <v>72</v>
      </c>
      <c r="AY305" s="235" t="s">
        <v>120</v>
      </c>
    </row>
    <row r="306" s="14" customFormat="1">
      <c r="A306" s="14"/>
      <c r="B306" s="236"/>
      <c r="C306" s="237"/>
      <c r="D306" s="219" t="s">
        <v>144</v>
      </c>
      <c r="E306" s="238" t="s">
        <v>19</v>
      </c>
      <c r="F306" s="239" t="s">
        <v>375</v>
      </c>
      <c r="G306" s="237"/>
      <c r="H306" s="240">
        <v>2.21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144</v>
      </c>
      <c r="AU306" s="246" t="s">
        <v>82</v>
      </c>
      <c r="AV306" s="14" t="s">
        <v>82</v>
      </c>
      <c r="AW306" s="14" t="s">
        <v>33</v>
      </c>
      <c r="AX306" s="14" t="s">
        <v>72</v>
      </c>
      <c r="AY306" s="246" t="s">
        <v>120</v>
      </c>
    </row>
    <row r="307" s="14" customFormat="1">
      <c r="A307" s="14"/>
      <c r="B307" s="236"/>
      <c r="C307" s="237"/>
      <c r="D307" s="219" t="s">
        <v>144</v>
      </c>
      <c r="E307" s="238" t="s">
        <v>19</v>
      </c>
      <c r="F307" s="239" t="s">
        <v>376</v>
      </c>
      <c r="G307" s="237"/>
      <c r="H307" s="240">
        <v>75.123000000000005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144</v>
      </c>
      <c r="AU307" s="246" t="s">
        <v>82</v>
      </c>
      <c r="AV307" s="14" t="s">
        <v>82</v>
      </c>
      <c r="AW307" s="14" t="s">
        <v>33</v>
      </c>
      <c r="AX307" s="14" t="s">
        <v>72</v>
      </c>
      <c r="AY307" s="246" t="s">
        <v>120</v>
      </c>
    </row>
    <row r="308" s="16" customFormat="1">
      <c r="A308" s="16"/>
      <c r="B308" s="258"/>
      <c r="C308" s="259"/>
      <c r="D308" s="219" t="s">
        <v>144</v>
      </c>
      <c r="E308" s="260" t="s">
        <v>19</v>
      </c>
      <c r="F308" s="261" t="s">
        <v>316</v>
      </c>
      <c r="G308" s="259"/>
      <c r="H308" s="262">
        <v>77.332999999999998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8" t="s">
        <v>144</v>
      </c>
      <c r="AU308" s="268" t="s">
        <v>82</v>
      </c>
      <c r="AV308" s="16" t="s">
        <v>138</v>
      </c>
      <c r="AW308" s="16" t="s">
        <v>33</v>
      </c>
      <c r="AX308" s="16" t="s">
        <v>72</v>
      </c>
      <c r="AY308" s="268" t="s">
        <v>120</v>
      </c>
    </row>
    <row r="309" s="15" customFormat="1">
      <c r="A309" s="15"/>
      <c r="B309" s="247"/>
      <c r="C309" s="248"/>
      <c r="D309" s="219" t="s">
        <v>144</v>
      </c>
      <c r="E309" s="249" t="s">
        <v>19</v>
      </c>
      <c r="F309" s="250" t="s">
        <v>202</v>
      </c>
      <c r="G309" s="248"/>
      <c r="H309" s="251">
        <v>431.27900000000005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144</v>
      </c>
      <c r="AU309" s="257" t="s">
        <v>82</v>
      </c>
      <c r="AV309" s="15" t="s">
        <v>127</v>
      </c>
      <c r="AW309" s="15" t="s">
        <v>33</v>
      </c>
      <c r="AX309" s="15" t="s">
        <v>80</v>
      </c>
      <c r="AY309" s="257" t="s">
        <v>120</v>
      </c>
    </row>
    <row r="310" s="2" customFormat="1" ht="16.5" customHeight="1">
      <c r="A310" s="40"/>
      <c r="B310" s="41"/>
      <c r="C310" s="269" t="s">
        <v>377</v>
      </c>
      <c r="D310" s="269" t="s">
        <v>347</v>
      </c>
      <c r="E310" s="270" t="s">
        <v>378</v>
      </c>
      <c r="F310" s="271" t="s">
        <v>379</v>
      </c>
      <c r="G310" s="272" t="s">
        <v>293</v>
      </c>
      <c r="H310" s="273">
        <v>797.86599999999999</v>
      </c>
      <c r="I310" s="274"/>
      <c r="J310" s="275">
        <f>ROUND(I310*H310,2)</f>
        <v>0</v>
      </c>
      <c r="K310" s="271" t="s">
        <v>126</v>
      </c>
      <c r="L310" s="276"/>
      <c r="M310" s="277" t="s">
        <v>19</v>
      </c>
      <c r="N310" s="278" t="s">
        <v>43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182</v>
      </c>
      <c r="AT310" s="217" t="s">
        <v>347</v>
      </c>
      <c r="AU310" s="217" t="s">
        <v>82</v>
      </c>
      <c r="AY310" s="19" t="s">
        <v>120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127</v>
      </c>
      <c r="BM310" s="217" t="s">
        <v>380</v>
      </c>
    </row>
    <row r="311" s="2" customFormat="1">
      <c r="A311" s="40"/>
      <c r="B311" s="41"/>
      <c r="C311" s="42"/>
      <c r="D311" s="219" t="s">
        <v>129</v>
      </c>
      <c r="E311" s="42"/>
      <c r="F311" s="220" t="s">
        <v>379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129</v>
      </c>
      <c r="AU311" s="19" t="s">
        <v>82</v>
      </c>
    </row>
    <row r="312" s="14" customFormat="1">
      <c r="A312" s="14"/>
      <c r="B312" s="236"/>
      <c r="C312" s="237"/>
      <c r="D312" s="219" t="s">
        <v>144</v>
      </c>
      <c r="E312" s="237"/>
      <c r="F312" s="239" t="s">
        <v>381</v>
      </c>
      <c r="G312" s="237"/>
      <c r="H312" s="240">
        <v>797.86599999999999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144</v>
      </c>
      <c r="AU312" s="246" t="s">
        <v>82</v>
      </c>
      <c r="AV312" s="14" t="s">
        <v>82</v>
      </c>
      <c r="AW312" s="14" t="s">
        <v>4</v>
      </c>
      <c r="AX312" s="14" t="s">
        <v>80</v>
      </c>
      <c r="AY312" s="246" t="s">
        <v>120</v>
      </c>
    </row>
    <row r="313" s="2" customFormat="1" ht="16.5" customHeight="1">
      <c r="A313" s="40"/>
      <c r="B313" s="41"/>
      <c r="C313" s="206" t="s">
        <v>382</v>
      </c>
      <c r="D313" s="206" t="s">
        <v>122</v>
      </c>
      <c r="E313" s="207" t="s">
        <v>383</v>
      </c>
      <c r="F313" s="208" t="s">
        <v>384</v>
      </c>
      <c r="G313" s="209" t="s">
        <v>125</v>
      </c>
      <c r="H313" s="210">
        <v>25</v>
      </c>
      <c r="I313" s="211"/>
      <c r="J313" s="212">
        <f>ROUND(I313*H313,2)</f>
        <v>0</v>
      </c>
      <c r="K313" s="208" t="s">
        <v>126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127</v>
      </c>
      <c r="AT313" s="217" t="s">
        <v>122</v>
      </c>
      <c r="AU313" s="217" t="s">
        <v>82</v>
      </c>
      <c r="AY313" s="19" t="s">
        <v>120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127</v>
      </c>
      <c r="BM313" s="217" t="s">
        <v>385</v>
      </c>
    </row>
    <row r="314" s="2" customFormat="1">
      <c r="A314" s="40"/>
      <c r="B314" s="41"/>
      <c r="C314" s="42"/>
      <c r="D314" s="219" t="s">
        <v>129</v>
      </c>
      <c r="E314" s="42"/>
      <c r="F314" s="220" t="s">
        <v>386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129</v>
      </c>
      <c r="AU314" s="19" t="s">
        <v>82</v>
      </c>
    </row>
    <row r="315" s="2" customFormat="1">
      <c r="A315" s="40"/>
      <c r="B315" s="41"/>
      <c r="C315" s="42"/>
      <c r="D315" s="224" t="s">
        <v>131</v>
      </c>
      <c r="E315" s="42"/>
      <c r="F315" s="225" t="s">
        <v>387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131</v>
      </c>
      <c r="AU315" s="19" t="s">
        <v>82</v>
      </c>
    </row>
    <row r="316" s="2" customFormat="1" ht="16.5" customHeight="1">
      <c r="A316" s="40"/>
      <c r="B316" s="41"/>
      <c r="C316" s="206" t="s">
        <v>388</v>
      </c>
      <c r="D316" s="206" t="s">
        <v>122</v>
      </c>
      <c r="E316" s="207" t="s">
        <v>389</v>
      </c>
      <c r="F316" s="208" t="s">
        <v>390</v>
      </c>
      <c r="G316" s="209" t="s">
        <v>125</v>
      </c>
      <c r="H316" s="210">
        <v>25</v>
      </c>
      <c r="I316" s="211"/>
      <c r="J316" s="212">
        <f>ROUND(I316*H316,2)</f>
        <v>0</v>
      </c>
      <c r="K316" s="208" t="s">
        <v>126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127</v>
      </c>
      <c r="AT316" s="217" t="s">
        <v>122</v>
      </c>
      <c r="AU316" s="217" t="s">
        <v>82</v>
      </c>
      <c r="AY316" s="19" t="s">
        <v>120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127</v>
      </c>
      <c r="BM316" s="217" t="s">
        <v>391</v>
      </c>
    </row>
    <row r="317" s="2" customFormat="1">
      <c r="A317" s="40"/>
      <c r="B317" s="41"/>
      <c r="C317" s="42"/>
      <c r="D317" s="219" t="s">
        <v>129</v>
      </c>
      <c r="E317" s="42"/>
      <c r="F317" s="220" t="s">
        <v>392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129</v>
      </c>
      <c r="AU317" s="19" t="s">
        <v>82</v>
      </c>
    </row>
    <row r="318" s="2" customFormat="1">
      <c r="A318" s="40"/>
      <c r="B318" s="41"/>
      <c r="C318" s="42"/>
      <c r="D318" s="224" t="s">
        <v>131</v>
      </c>
      <c r="E318" s="42"/>
      <c r="F318" s="225" t="s">
        <v>393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131</v>
      </c>
      <c r="AU318" s="19" t="s">
        <v>82</v>
      </c>
    </row>
    <row r="319" s="2" customFormat="1" ht="16.5" customHeight="1">
      <c r="A319" s="40"/>
      <c r="B319" s="41"/>
      <c r="C319" s="269" t="s">
        <v>394</v>
      </c>
      <c r="D319" s="269" t="s">
        <v>347</v>
      </c>
      <c r="E319" s="270" t="s">
        <v>395</v>
      </c>
      <c r="F319" s="271" t="s">
        <v>396</v>
      </c>
      <c r="G319" s="272" t="s">
        <v>397</v>
      </c>
      <c r="H319" s="273">
        <v>0.625</v>
      </c>
      <c r="I319" s="274"/>
      <c r="J319" s="275">
        <f>ROUND(I319*H319,2)</f>
        <v>0</v>
      </c>
      <c r="K319" s="271" t="s">
        <v>126</v>
      </c>
      <c r="L319" s="276"/>
      <c r="M319" s="277" t="s">
        <v>19</v>
      </c>
      <c r="N319" s="278" t="s">
        <v>43</v>
      </c>
      <c r="O319" s="86"/>
      <c r="P319" s="215">
        <f>O319*H319</f>
        <v>0</v>
      </c>
      <c r="Q319" s="215">
        <v>0.001</v>
      </c>
      <c r="R319" s="215">
        <f>Q319*H319</f>
        <v>0.00062500000000000001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182</v>
      </c>
      <c r="AT319" s="217" t="s">
        <v>347</v>
      </c>
      <c r="AU319" s="217" t="s">
        <v>82</v>
      </c>
      <c r="AY319" s="19" t="s">
        <v>120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127</v>
      </c>
      <c r="BM319" s="217" t="s">
        <v>398</v>
      </c>
    </row>
    <row r="320" s="2" customFormat="1">
      <c r="A320" s="40"/>
      <c r="B320" s="41"/>
      <c r="C320" s="42"/>
      <c r="D320" s="219" t="s">
        <v>129</v>
      </c>
      <c r="E320" s="42"/>
      <c r="F320" s="220" t="s">
        <v>396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129</v>
      </c>
      <c r="AU320" s="19" t="s">
        <v>82</v>
      </c>
    </row>
    <row r="321" s="14" customFormat="1">
      <c r="A321" s="14"/>
      <c r="B321" s="236"/>
      <c r="C321" s="237"/>
      <c r="D321" s="219" t="s">
        <v>144</v>
      </c>
      <c r="E321" s="237"/>
      <c r="F321" s="239" t="s">
        <v>399</v>
      </c>
      <c r="G321" s="237"/>
      <c r="H321" s="240">
        <v>0.625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144</v>
      </c>
      <c r="AU321" s="246" t="s">
        <v>82</v>
      </c>
      <c r="AV321" s="14" t="s">
        <v>82</v>
      </c>
      <c r="AW321" s="14" t="s">
        <v>4</v>
      </c>
      <c r="AX321" s="14" t="s">
        <v>80</v>
      </c>
      <c r="AY321" s="246" t="s">
        <v>120</v>
      </c>
    </row>
    <row r="322" s="2" customFormat="1" ht="16.5" customHeight="1">
      <c r="A322" s="40"/>
      <c r="B322" s="41"/>
      <c r="C322" s="206" t="s">
        <v>400</v>
      </c>
      <c r="D322" s="206" t="s">
        <v>122</v>
      </c>
      <c r="E322" s="207" t="s">
        <v>401</v>
      </c>
      <c r="F322" s="208" t="s">
        <v>402</v>
      </c>
      <c r="G322" s="209" t="s">
        <v>125</v>
      </c>
      <c r="H322" s="210">
        <v>25</v>
      </c>
      <c r="I322" s="211"/>
      <c r="J322" s="212">
        <f>ROUND(I322*H322,2)</f>
        <v>0</v>
      </c>
      <c r="K322" s="208" t="s">
        <v>126</v>
      </c>
      <c r="L322" s="46"/>
      <c r="M322" s="213" t="s">
        <v>19</v>
      </c>
      <c r="N322" s="214" t="s">
        <v>43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127</v>
      </c>
      <c r="AT322" s="217" t="s">
        <v>122</v>
      </c>
      <c r="AU322" s="217" t="s">
        <v>82</v>
      </c>
      <c r="AY322" s="19" t="s">
        <v>120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127</v>
      </c>
      <c r="BM322" s="217" t="s">
        <v>403</v>
      </c>
    </row>
    <row r="323" s="2" customFormat="1">
      <c r="A323" s="40"/>
      <c r="B323" s="41"/>
      <c r="C323" s="42"/>
      <c r="D323" s="219" t="s">
        <v>129</v>
      </c>
      <c r="E323" s="42"/>
      <c r="F323" s="220" t="s">
        <v>404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129</v>
      </c>
      <c r="AU323" s="19" t="s">
        <v>82</v>
      </c>
    </row>
    <row r="324" s="2" customFormat="1">
      <c r="A324" s="40"/>
      <c r="B324" s="41"/>
      <c r="C324" s="42"/>
      <c r="D324" s="224" t="s">
        <v>131</v>
      </c>
      <c r="E324" s="42"/>
      <c r="F324" s="225" t="s">
        <v>405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131</v>
      </c>
      <c r="AU324" s="19" t="s">
        <v>82</v>
      </c>
    </row>
    <row r="325" s="13" customFormat="1">
      <c r="A325" s="13"/>
      <c r="B325" s="226"/>
      <c r="C325" s="227"/>
      <c r="D325" s="219" t="s">
        <v>144</v>
      </c>
      <c r="E325" s="228" t="s">
        <v>19</v>
      </c>
      <c r="F325" s="229" t="s">
        <v>406</v>
      </c>
      <c r="G325" s="227"/>
      <c r="H325" s="228" t="s">
        <v>19</v>
      </c>
      <c r="I325" s="230"/>
      <c r="J325" s="227"/>
      <c r="K325" s="227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144</v>
      </c>
      <c r="AU325" s="235" t="s">
        <v>82</v>
      </c>
      <c r="AV325" s="13" t="s">
        <v>80</v>
      </c>
      <c r="AW325" s="13" t="s">
        <v>33</v>
      </c>
      <c r="AX325" s="13" t="s">
        <v>72</v>
      </c>
      <c r="AY325" s="235" t="s">
        <v>120</v>
      </c>
    </row>
    <row r="326" s="13" customFormat="1">
      <c r="A326" s="13"/>
      <c r="B326" s="226"/>
      <c r="C326" s="227"/>
      <c r="D326" s="219" t="s">
        <v>144</v>
      </c>
      <c r="E326" s="228" t="s">
        <v>19</v>
      </c>
      <c r="F326" s="229" t="s">
        <v>407</v>
      </c>
      <c r="G326" s="227"/>
      <c r="H326" s="228" t="s">
        <v>19</v>
      </c>
      <c r="I326" s="230"/>
      <c r="J326" s="227"/>
      <c r="K326" s="227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144</v>
      </c>
      <c r="AU326" s="235" t="s">
        <v>82</v>
      </c>
      <c r="AV326" s="13" t="s">
        <v>80</v>
      </c>
      <c r="AW326" s="13" t="s">
        <v>33</v>
      </c>
      <c r="AX326" s="13" t="s">
        <v>72</v>
      </c>
      <c r="AY326" s="235" t="s">
        <v>120</v>
      </c>
    </row>
    <row r="327" s="14" customFormat="1">
      <c r="A327" s="14"/>
      <c r="B327" s="236"/>
      <c r="C327" s="237"/>
      <c r="D327" s="219" t="s">
        <v>144</v>
      </c>
      <c r="E327" s="238" t="s">
        <v>19</v>
      </c>
      <c r="F327" s="239" t="s">
        <v>388</v>
      </c>
      <c r="G327" s="237"/>
      <c r="H327" s="240">
        <v>25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144</v>
      </c>
      <c r="AU327" s="246" t="s">
        <v>82</v>
      </c>
      <c r="AV327" s="14" t="s">
        <v>82</v>
      </c>
      <c r="AW327" s="14" t="s">
        <v>33</v>
      </c>
      <c r="AX327" s="14" t="s">
        <v>80</v>
      </c>
      <c r="AY327" s="246" t="s">
        <v>120</v>
      </c>
    </row>
    <row r="328" s="2" customFormat="1" ht="16.5" customHeight="1">
      <c r="A328" s="40"/>
      <c r="B328" s="41"/>
      <c r="C328" s="206" t="s">
        <v>408</v>
      </c>
      <c r="D328" s="206" t="s">
        <v>122</v>
      </c>
      <c r="E328" s="207" t="s">
        <v>409</v>
      </c>
      <c r="F328" s="208" t="s">
        <v>410</v>
      </c>
      <c r="G328" s="209" t="s">
        <v>125</v>
      </c>
      <c r="H328" s="210">
        <v>668.66999999999996</v>
      </c>
      <c r="I328" s="211"/>
      <c r="J328" s="212">
        <f>ROUND(I328*H328,2)</f>
        <v>0</v>
      </c>
      <c r="K328" s="208" t="s">
        <v>126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127</v>
      </c>
      <c r="AT328" s="217" t="s">
        <v>122</v>
      </c>
      <c r="AU328" s="217" t="s">
        <v>82</v>
      </c>
      <c r="AY328" s="19" t="s">
        <v>120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127</v>
      </c>
      <c r="BM328" s="217" t="s">
        <v>411</v>
      </c>
    </row>
    <row r="329" s="2" customFormat="1">
      <c r="A329" s="40"/>
      <c r="B329" s="41"/>
      <c r="C329" s="42"/>
      <c r="D329" s="219" t="s">
        <v>129</v>
      </c>
      <c r="E329" s="42"/>
      <c r="F329" s="220" t="s">
        <v>412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129</v>
      </c>
      <c r="AU329" s="19" t="s">
        <v>82</v>
      </c>
    </row>
    <row r="330" s="2" customFormat="1">
      <c r="A330" s="40"/>
      <c r="B330" s="41"/>
      <c r="C330" s="42"/>
      <c r="D330" s="224" t="s">
        <v>131</v>
      </c>
      <c r="E330" s="42"/>
      <c r="F330" s="225" t="s">
        <v>413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131</v>
      </c>
      <c r="AU330" s="19" t="s">
        <v>82</v>
      </c>
    </row>
    <row r="331" s="13" customFormat="1">
      <c r="A331" s="13"/>
      <c r="B331" s="226"/>
      <c r="C331" s="227"/>
      <c r="D331" s="219" t="s">
        <v>144</v>
      </c>
      <c r="E331" s="228" t="s">
        <v>19</v>
      </c>
      <c r="F331" s="229" t="s">
        <v>414</v>
      </c>
      <c r="G331" s="227"/>
      <c r="H331" s="228" t="s">
        <v>19</v>
      </c>
      <c r="I331" s="230"/>
      <c r="J331" s="227"/>
      <c r="K331" s="227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144</v>
      </c>
      <c r="AU331" s="235" t="s">
        <v>82</v>
      </c>
      <c r="AV331" s="13" t="s">
        <v>80</v>
      </c>
      <c r="AW331" s="13" t="s">
        <v>33</v>
      </c>
      <c r="AX331" s="13" t="s">
        <v>72</v>
      </c>
      <c r="AY331" s="235" t="s">
        <v>120</v>
      </c>
    </row>
    <row r="332" s="13" customFormat="1">
      <c r="A332" s="13"/>
      <c r="B332" s="226"/>
      <c r="C332" s="227"/>
      <c r="D332" s="219" t="s">
        <v>144</v>
      </c>
      <c r="E332" s="228" t="s">
        <v>19</v>
      </c>
      <c r="F332" s="229" t="s">
        <v>362</v>
      </c>
      <c r="G332" s="227"/>
      <c r="H332" s="228" t="s">
        <v>19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144</v>
      </c>
      <c r="AU332" s="235" t="s">
        <v>82</v>
      </c>
      <c r="AV332" s="13" t="s">
        <v>80</v>
      </c>
      <c r="AW332" s="13" t="s">
        <v>33</v>
      </c>
      <c r="AX332" s="13" t="s">
        <v>72</v>
      </c>
      <c r="AY332" s="235" t="s">
        <v>120</v>
      </c>
    </row>
    <row r="333" s="14" customFormat="1">
      <c r="A333" s="14"/>
      <c r="B333" s="236"/>
      <c r="C333" s="237"/>
      <c r="D333" s="219" t="s">
        <v>144</v>
      </c>
      <c r="E333" s="238" t="s">
        <v>19</v>
      </c>
      <c r="F333" s="239" t="s">
        <v>415</v>
      </c>
      <c r="G333" s="237"/>
      <c r="H333" s="240">
        <v>32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144</v>
      </c>
      <c r="AU333" s="246" t="s">
        <v>82</v>
      </c>
      <c r="AV333" s="14" t="s">
        <v>82</v>
      </c>
      <c r="AW333" s="14" t="s">
        <v>33</v>
      </c>
      <c r="AX333" s="14" t="s">
        <v>72</v>
      </c>
      <c r="AY333" s="246" t="s">
        <v>120</v>
      </c>
    </row>
    <row r="334" s="13" customFormat="1">
      <c r="A334" s="13"/>
      <c r="B334" s="226"/>
      <c r="C334" s="227"/>
      <c r="D334" s="219" t="s">
        <v>144</v>
      </c>
      <c r="E334" s="228" t="s">
        <v>19</v>
      </c>
      <c r="F334" s="229" t="s">
        <v>364</v>
      </c>
      <c r="G334" s="227"/>
      <c r="H334" s="228" t="s">
        <v>19</v>
      </c>
      <c r="I334" s="230"/>
      <c r="J334" s="227"/>
      <c r="K334" s="227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144</v>
      </c>
      <c r="AU334" s="235" t="s">
        <v>82</v>
      </c>
      <c r="AV334" s="13" t="s">
        <v>80</v>
      </c>
      <c r="AW334" s="13" t="s">
        <v>33</v>
      </c>
      <c r="AX334" s="13" t="s">
        <v>72</v>
      </c>
      <c r="AY334" s="235" t="s">
        <v>120</v>
      </c>
    </row>
    <row r="335" s="14" customFormat="1">
      <c r="A335" s="14"/>
      <c r="B335" s="236"/>
      <c r="C335" s="237"/>
      <c r="D335" s="219" t="s">
        <v>144</v>
      </c>
      <c r="E335" s="238" t="s">
        <v>19</v>
      </c>
      <c r="F335" s="239" t="s">
        <v>416</v>
      </c>
      <c r="G335" s="237"/>
      <c r="H335" s="240">
        <v>14.4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144</v>
      </c>
      <c r="AU335" s="246" t="s">
        <v>82</v>
      </c>
      <c r="AV335" s="14" t="s">
        <v>82</v>
      </c>
      <c r="AW335" s="14" t="s">
        <v>33</v>
      </c>
      <c r="AX335" s="14" t="s">
        <v>72</v>
      </c>
      <c r="AY335" s="246" t="s">
        <v>120</v>
      </c>
    </row>
    <row r="336" s="13" customFormat="1">
      <c r="A336" s="13"/>
      <c r="B336" s="226"/>
      <c r="C336" s="227"/>
      <c r="D336" s="219" t="s">
        <v>144</v>
      </c>
      <c r="E336" s="228" t="s">
        <v>19</v>
      </c>
      <c r="F336" s="229" t="s">
        <v>366</v>
      </c>
      <c r="G336" s="227"/>
      <c r="H336" s="228" t="s">
        <v>19</v>
      </c>
      <c r="I336" s="230"/>
      <c r="J336" s="227"/>
      <c r="K336" s="227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144</v>
      </c>
      <c r="AU336" s="235" t="s">
        <v>82</v>
      </c>
      <c r="AV336" s="13" t="s">
        <v>80</v>
      </c>
      <c r="AW336" s="13" t="s">
        <v>33</v>
      </c>
      <c r="AX336" s="13" t="s">
        <v>72</v>
      </c>
      <c r="AY336" s="235" t="s">
        <v>120</v>
      </c>
    </row>
    <row r="337" s="14" customFormat="1">
      <c r="A337" s="14"/>
      <c r="B337" s="236"/>
      <c r="C337" s="237"/>
      <c r="D337" s="219" t="s">
        <v>144</v>
      </c>
      <c r="E337" s="238" t="s">
        <v>19</v>
      </c>
      <c r="F337" s="239" t="s">
        <v>417</v>
      </c>
      <c r="G337" s="237"/>
      <c r="H337" s="240">
        <v>622.26999999999998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144</v>
      </c>
      <c r="AU337" s="246" t="s">
        <v>82</v>
      </c>
      <c r="AV337" s="14" t="s">
        <v>82</v>
      </c>
      <c r="AW337" s="14" t="s">
        <v>33</v>
      </c>
      <c r="AX337" s="14" t="s">
        <v>72</v>
      </c>
      <c r="AY337" s="246" t="s">
        <v>120</v>
      </c>
    </row>
    <row r="338" s="15" customFormat="1">
      <c r="A338" s="15"/>
      <c r="B338" s="247"/>
      <c r="C338" s="248"/>
      <c r="D338" s="219" t="s">
        <v>144</v>
      </c>
      <c r="E338" s="249" t="s">
        <v>19</v>
      </c>
      <c r="F338" s="250" t="s">
        <v>202</v>
      </c>
      <c r="G338" s="248"/>
      <c r="H338" s="251">
        <v>668.66999999999996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7" t="s">
        <v>144</v>
      </c>
      <c r="AU338" s="257" t="s">
        <v>82</v>
      </c>
      <c r="AV338" s="15" t="s">
        <v>127</v>
      </c>
      <c r="AW338" s="15" t="s">
        <v>33</v>
      </c>
      <c r="AX338" s="15" t="s">
        <v>80</v>
      </c>
      <c r="AY338" s="257" t="s">
        <v>120</v>
      </c>
    </row>
    <row r="339" s="2" customFormat="1" ht="16.5" customHeight="1">
      <c r="A339" s="40"/>
      <c r="B339" s="41"/>
      <c r="C339" s="206" t="s">
        <v>418</v>
      </c>
      <c r="D339" s="206" t="s">
        <v>122</v>
      </c>
      <c r="E339" s="207" t="s">
        <v>419</v>
      </c>
      <c r="F339" s="208" t="s">
        <v>420</v>
      </c>
      <c r="G339" s="209" t="s">
        <v>206</v>
      </c>
      <c r="H339" s="210">
        <v>0.75</v>
      </c>
      <c r="I339" s="211"/>
      <c r="J339" s="212">
        <f>ROUND(I339*H339,2)</f>
        <v>0</v>
      </c>
      <c r="K339" s="208" t="s">
        <v>126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127</v>
      </c>
      <c r="AT339" s="217" t="s">
        <v>122</v>
      </c>
      <c r="AU339" s="217" t="s">
        <v>82</v>
      </c>
      <c r="AY339" s="19" t="s">
        <v>120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127</v>
      </c>
      <c r="BM339" s="217" t="s">
        <v>421</v>
      </c>
    </row>
    <row r="340" s="2" customFormat="1">
      <c r="A340" s="40"/>
      <c r="B340" s="41"/>
      <c r="C340" s="42"/>
      <c r="D340" s="219" t="s">
        <v>129</v>
      </c>
      <c r="E340" s="42"/>
      <c r="F340" s="220" t="s">
        <v>422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129</v>
      </c>
      <c r="AU340" s="19" t="s">
        <v>82</v>
      </c>
    </row>
    <row r="341" s="2" customFormat="1">
      <c r="A341" s="40"/>
      <c r="B341" s="41"/>
      <c r="C341" s="42"/>
      <c r="D341" s="224" t="s">
        <v>131</v>
      </c>
      <c r="E341" s="42"/>
      <c r="F341" s="225" t="s">
        <v>423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131</v>
      </c>
      <c r="AU341" s="19" t="s">
        <v>82</v>
      </c>
    </row>
    <row r="342" s="13" customFormat="1">
      <c r="A342" s="13"/>
      <c r="B342" s="226"/>
      <c r="C342" s="227"/>
      <c r="D342" s="219" t="s">
        <v>144</v>
      </c>
      <c r="E342" s="228" t="s">
        <v>19</v>
      </c>
      <c r="F342" s="229" t="s">
        <v>424</v>
      </c>
      <c r="G342" s="227"/>
      <c r="H342" s="228" t="s">
        <v>19</v>
      </c>
      <c r="I342" s="230"/>
      <c r="J342" s="227"/>
      <c r="K342" s="227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144</v>
      </c>
      <c r="AU342" s="235" t="s">
        <v>82</v>
      </c>
      <c r="AV342" s="13" t="s">
        <v>80</v>
      </c>
      <c r="AW342" s="13" t="s">
        <v>33</v>
      </c>
      <c r="AX342" s="13" t="s">
        <v>72</v>
      </c>
      <c r="AY342" s="235" t="s">
        <v>120</v>
      </c>
    </row>
    <row r="343" s="14" customFormat="1">
      <c r="A343" s="14"/>
      <c r="B343" s="236"/>
      <c r="C343" s="237"/>
      <c r="D343" s="219" t="s">
        <v>144</v>
      </c>
      <c r="E343" s="238" t="s">
        <v>19</v>
      </c>
      <c r="F343" s="239" t="s">
        <v>425</v>
      </c>
      <c r="G343" s="237"/>
      <c r="H343" s="240">
        <v>75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144</v>
      </c>
      <c r="AU343" s="246" t="s">
        <v>82</v>
      </c>
      <c r="AV343" s="14" t="s">
        <v>82</v>
      </c>
      <c r="AW343" s="14" t="s">
        <v>33</v>
      </c>
      <c r="AX343" s="14" t="s">
        <v>80</v>
      </c>
      <c r="AY343" s="246" t="s">
        <v>120</v>
      </c>
    </row>
    <row r="344" s="14" customFormat="1">
      <c r="A344" s="14"/>
      <c r="B344" s="236"/>
      <c r="C344" s="237"/>
      <c r="D344" s="219" t="s">
        <v>144</v>
      </c>
      <c r="E344" s="237"/>
      <c r="F344" s="239" t="s">
        <v>426</v>
      </c>
      <c r="G344" s="237"/>
      <c r="H344" s="240">
        <v>0.75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144</v>
      </c>
      <c r="AU344" s="246" t="s">
        <v>82</v>
      </c>
      <c r="AV344" s="14" t="s">
        <v>82</v>
      </c>
      <c r="AW344" s="14" t="s">
        <v>4</v>
      </c>
      <c r="AX344" s="14" t="s">
        <v>80</v>
      </c>
      <c r="AY344" s="246" t="s">
        <v>120</v>
      </c>
    </row>
    <row r="345" s="12" customFormat="1" ht="22.8" customHeight="1">
      <c r="A345" s="12"/>
      <c r="B345" s="190"/>
      <c r="C345" s="191"/>
      <c r="D345" s="192" t="s">
        <v>71</v>
      </c>
      <c r="E345" s="204" t="s">
        <v>82</v>
      </c>
      <c r="F345" s="204" t="s">
        <v>427</v>
      </c>
      <c r="G345" s="191"/>
      <c r="H345" s="191"/>
      <c r="I345" s="194"/>
      <c r="J345" s="205">
        <f>BK345</f>
        <v>0</v>
      </c>
      <c r="K345" s="191"/>
      <c r="L345" s="196"/>
      <c r="M345" s="197"/>
      <c r="N345" s="198"/>
      <c r="O345" s="198"/>
      <c r="P345" s="199">
        <f>SUM(P346:P379)</f>
        <v>0</v>
      </c>
      <c r="Q345" s="198"/>
      <c r="R345" s="199">
        <f>SUM(R346:R379)</f>
        <v>14.536327400000001</v>
      </c>
      <c r="S345" s="198"/>
      <c r="T345" s="200">
        <f>SUM(T346:T379)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80</v>
      </c>
      <c r="AT345" s="202" t="s">
        <v>71</v>
      </c>
      <c r="AU345" s="202" t="s">
        <v>80</v>
      </c>
      <c r="AY345" s="201" t="s">
        <v>120</v>
      </c>
      <c r="BK345" s="203">
        <f>SUM(BK346:BK379)</f>
        <v>0</v>
      </c>
    </row>
    <row r="346" s="2" customFormat="1" ht="16.5" customHeight="1">
      <c r="A346" s="40"/>
      <c r="B346" s="41"/>
      <c r="C346" s="206" t="s">
        <v>428</v>
      </c>
      <c r="D346" s="206" t="s">
        <v>122</v>
      </c>
      <c r="E346" s="207" t="s">
        <v>429</v>
      </c>
      <c r="F346" s="208" t="s">
        <v>430</v>
      </c>
      <c r="G346" s="209" t="s">
        <v>206</v>
      </c>
      <c r="H346" s="210">
        <v>54.817999999999998</v>
      </c>
      <c r="I346" s="211"/>
      <c r="J346" s="212">
        <f>ROUND(I346*H346,2)</f>
        <v>0</v>
      </c>
      <c r="K346" s="208" t="s">
        <v>126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127</v>
      </c>
      <c r="AT346" s="217" t="s">
        <v>122</v>
      </c>
      <c r="AU346" s="217" t="s">
        <v>82</v>
      </c>
      <c r="AY346" s="19" t="s">
        <v>120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127</v>
      </c>
      <c r="BM346" s="217" t="s">
        <v>431</v>
      </c>
    </row>
    <row r="347" s="2" customFormat="1">
      <c r="A347" s="40"/>
      <c r="B347" s="41"/>
      <c r="C347" s="42"/>
      <c r="D347" s="219" t="s">
        <v>129</v>
      </c>
      <c r="E347" s="42"/>
      <c r="F347" s="220" t="s">
        <v>432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129</v>
      </c>
      <c r="AU347" s="19" t="s">
        <v>82</v>
      </c>
    </row>
    <row r="348" s="2" customFormat="1">
      <c r="A348" s="40"/>
      <c r="B348" s="41"/>
      <c r="C348" s="42"/>
      <c r="D348" s="224" t="s">
        <v>131</v>
      </c>
      <c r="E348" s="42"/>
      <c r="F348" s="225" t="s">
        <v>433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131</v>
      </c>
      <c r="AU348" s="19" t="s">
        <v>82</v>
      </c>
    </row>
    <row r="349" s="13" customFormat="1">
      <c r="A349" s="13"/>
      <c r="B349" s="226"/>
      <c r="C349" s="227"/>
      <c r="D349" s="219" t="s">
        <v>144</v>
      </c>
      <c r="E349" s="228" t="s">
        <v>19</v>
      </c>
      <c r="F349" s="229" t="s">
        <v>319</v>
      </c>
      <c r="G349" s="227"/>
      <c r="H349" s="228" t="s">
        <v>19</v>
      </c>
      <c r="I349" s="230"/>
      <c r="J349" s="227"/>
      <c r="K349" s="227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144</v>
      </c>
      <c r="AU349" s="235" t="s">
        <v>82</v>
      </c>
      <c r="AV349" s="13" t="s">
        <v>80</v>
      </c>
      <c r="AW349" s="13" t="s">
        <v>33</v>
      </c>
      <c r="AX349" s="13" t="s">
        <v>72</v>
      </c>
      <c r="AY349" s="235" t="s">
        <v>120</v>
      </c>
    </row>
    <row r="350" s="13" customFormat="1">
      <c r="A350" s="13"/>
      <c r="B350" s="226"/>
      <c r="C350" s="227"/>
      <c r="D350" s="219" t="s">
        <v>144</v>
      </c>
      <c r="E350" s="228" t="s">
        <v>19</v>
      </c>
      <c r="F350" s="229" t="s">
        <v>434</v>
      </c>
      <c r="G350" s="227"/>
      <c r="H350" s="228" t="s">
        <v>19</v>
      </c>
      <c r="I350" s="230"/>
      <c r="J350" s="227"/>
      <c r="K350" s="227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144</v>
      </c>
      <c r="AU350" s="235" t="s">
        <v>82</v>
      </c>
      <c r="AV350" s="13" t="s">
        <v>80</v>
      </c>
      <c r="AW350" s="13" t="s">
        <v>33</v>
      </c>
      <c r="AX350" s="13" t="s">
        <v>72</v>
      </c>
      <c r="AY350" s="235" t="s">
        <v>120</v>
      </c>
    </row>
    <row r="351" s="13" customFormat="1">
      <c r="A351" s="13"/>
      <c r="B351" s="226"/>
      <c r="C351" s="227"/>
      <c r="D351" s="219" t="s">
        <v>144</v>
      </c>
      <c r="E351" s="228" t="s">
        <v>19</v>
      </c>
      <c r="F351" s="229" t="s">
        <v>435</v>
      </c>
      <c r="G351" s="227"/>
      <c r="H351" s="228" t="s">
        <v>19</v>
      </c>
      <c r="I351" s="230"/>
      <c r="J351" s="227"/>
      <c r="K351" s="227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144</v>
      </c>
      <c r="AU351" s="235" t="s">
        <v>82</v>
      </c>
      <c r="AV351" s="13" t="s">
        <v>80</v>
      </c>
      <c r="AW351" s="13" t="s">
        <v>33</v>
      </c>
      <c r="AX351" s="13" t="s">
        <v>72</v>
      </c>
      <c r="AY351" s="235" t="s">
        <v>120</v>
      </c>
    </row>
    <row r="352" s="14" customFormat="1">
      <c r="A352" s="14"/>
      <c r="B352" s="236"/>
      <c r="C352" s="237"/>
      <c r="D352" s="219" t="s">
        <v>144</v>
      </c>
      <c r="E352" s="238" t="s">
        <v>19</v>
      </c>
      <c r="F352" s="239" t="s">
        <v>436</v>
      </c>
      <c r="G352" s="237"/>
      <c r="H352" s="240">
        <v>57.442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144</v>
      </c>
      <c r="AU352" s="246" t="s">
        <v>82</v>
      </c>
      <c r="AV352" s="14" t="s">
        <v>82</v>
      </c>
      <c r="AW352" s="14" t="s">
        <v>33</v>
      </c>
      <c r="AX352" s="14" t="s">
        <v>72</v>
      </c>
      <c r="AY352" s="246" t="s">
        <v>120</v>
      </c>
    </row>
    <row r="353" s="13" customFormat="1">
      <c r="A353" s="13"/>
      <c r="B353" s="226"/>
      <c r="C353" s="227"/>
      <c r="D353" s="219" t="s">
        <v>144</v>
      </c>
      <c r="E353" s="228" t="s">
        <v>19</v>
      </c>
      <c r="F353" s="229" t="s">
        <v>437</v>
      </c>
      <c r="G353" s="227"/>
      <c r="H353" s="228" t="s">
        <v>19</v>
      </c>
      <c r="I353" s="230"/>
      <c r="J353" s="227"/>
      <c r="K353" s="227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144</v>
      </c>
      <c r="AU353" s="235" t="s">
        <v>82</v>
      </c>
      <c r="AV353" s="13" t="s">
        <v>80</v>
      </c>
      <c r="AW353" s="13" t="s">
        <v>33</v>
      </c>
      <c r="AX353" s="13" t="s">
        <v>72</v>
      </c>
      <c r="AY353" s="235" t="s">
        <v>120</v>
      </c>
    </row>
    <row r="354" s="14" customFormat="1">
      <c r="A354" s="14"/>
      <c r="B354" s="236"/>
      <c r="C354" s="237"/>
      <c r="D354" s="219" t="s">
        <v>144</v>
      </c>
      <c r="E354" s="238" t="s">
        <v>19</v>
      </c>
      <c r="F354" s="239" t="s">
        <v>438</v>
      </c>
      <c r="G354" s="237"/>
      <c r="H354" s="240">
        <v>-2.6240000000000001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144</v>
      </c>
      <c r="AU354" s="246" t="s">
        <v>82</v>
      </c>
      <c r="AV354" s="14" t="s">
        <v>82</v>
      </c>
      <c r="AW354" s="14" t="s">
        <v>33</v>
      </c>
      <c r="AX354" s="14" t="s">
        <v>72</v>
      </c>
      <c r="AY354" s="246" t="s">
        <v>120</v>
      </c>
    </row>
    <row r="355" s="15" customFormat="1">
      <c r="A355" s="15"/>
      <c r="B355" s="247"/>
      <c r="C355" s="248"/>
      <c r="D355" s="219" t="s">
        <v>144</v>
      </c>
      <c r="E355" s="249" t="s">
        <v>19</v>
      </c>
      <c r="F355" s="250" t="s">
        <v>202</v>
      </c>
      <c r="G355" s="248"/>
      <c r="H355" s="251">
        <v>54.817999999999998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7" t="s">
        <v>144</v>
      </c>
      <c r="AU355" s="257" t="s">
        <v>82</v>
      </c>
      <c r="AV355" s="15" t="s">
        <v>127</v>
      </c>
      <c r="AW355" s="15" t="s">
        <v>33</v>
      </c>
      <c r="AX355" s="15" t="s">
        <v>80</v>
      </c>
      <c r="AY355" s="257" t="s">
        <v>120</v>
      </c>
    </row>
    <row r="356" s="2" customFormat="1" ht="16.5" customHeight="1">
      <c r="A356" s="40"/>
      <c r="B356" s="41"/>
      <c r="C356" s="206" t="s">
        <v>439</v>
      </c>
      <c r="D356" s="206" t="s">
        <v>122</v>
      </c>
      <c r="E356" s="207" t="s">
        <v>440</v>
      </c>
      <c r="F356" s="208" t="s">
        <v>441</v>
      </c>
      <c r="G356" s="209" t="s">
        <v>125</v>
      </c>
      <c r="H356" s="210">
        <v>678.86000000000001</v>
      </c>
      <c r="I356" s="211"/>
      <c r="J356" s="212">
        <f>ROUND(I356*H356,2)</f>
        <v>0</v>
      </c>
      <c r="K356" s="208" t="s">
        <v>126</v>
      </c>
      <c r="L356" s="46"/>
      <c r="M356" s="213" t="s">
        <v>19</v>
      </c>
      <c r="N356" s="214" t="s">
        <v>43</v>
      </c>
      <c r="O356" s="86"/>
      <c r="P356" s="215">
        <f>O356*H356</f>
        <v>0</v>
      </c>
      <c r="Q356" s="215">
        <v>0.00031</v>
      </c>
      <c r="R356" s="215">
        <f>Q356*H356</f>
        <v>0.21044660000000001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127</v>
      </c>
      <c r="AT356" s="217" t="s">
        <v>122</v>
      </c>
      <c r="AU356" s="217" t="s">
        <v>82</v>
      </c>
      <c r="AY356" s="19" t="s">
        <v>120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80</v>
      </c>
      <c r="BK356" s="218">
        <f>ROUND(I356*H356,2)</f>
        <v>0</v>
      </c>
      <c r="BL356" s="19" t="s">
        <v>127</v>
      </c>
      <c r="BM356" s="217" t="s">
        <v>442</v>
      </c>
    </row>
    <row r="357" s="2" customFormat="1">
      <c r="A357" s="40"/>
      <c r="B357" s="41"/>
      <c r="C357" s="42"/>
      <c r="D357" s="219" t="s">
        <v>129</v>
      </c>
      <c r="E357" s="42"/>
      <c r="F357" s="220" t="s">
        <v>443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129</v>
      </c>
      <c r="AU357" s="19" t="s">
        <v>82</v>
      </c>
    </row>
    <row r="358" s="2" customFormat="1">
      <c r="A358" s="40"/>
      <c r="B358" s="41"/>
      <c r="C358" s="42"/>
      <c r="D358" s="224" t="s">
        <v>131</v>
      </c>
      <c r="E358" s="42"/>
      <c r="F358" s="225" t="s">
        <v>444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131</v>
      </c>
      <c r="AU358" s="19" t="s">
        <v>82</v>
      </c>
    </row>
    <row r="359" s="13" customFormat="1">
      <c r="A359" s="13"/>
      <c r="B359" s="226"/>
      <c r="C359" s="227"/>
      <c r="D359" s="219" t="s">
        <v>144</v>
      </c>
      <c r="E359" s="228" t="s">
        <v>19</v>
      </c>
      <c r="F359" s="229" t="s">
        <v>319</v>
      </c>
      <c r="G359" s="227"/>
      <c r="H359" s="228" t="s">
        <v>19</v>
      </c>
      <c r="I359" s="230"/>
      <c r="J359" s="227"/>
      <c r="K359" s="227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144</v>
      </c>
      <c r="AU359" s="235" t="s">
        <v>82</v>
      </c>
      <c r="AV359" s="13" t="s">
        <v>80</v>
      </c>
      <c r="AW359" s="13" t="s">
        <v>33</v>
      </c>
      <c r="AX359" s="13" t="s">
        <v>72</v>
      </c>
      <c r="AY359" s="235" t="s">
        <v>120</v>
      </c>
    </row>
    <row r="360" s="13" customFormat="1">
      <c r="A360" s="13"/>
      <c r="B360" s="226"/>
      <c r="C360" s="227"/>
      <c r="D360" s="219" t="s">
        <v>144</v>
      </c>
      <c r="E360" s="228" t="s">
        <v>19</v>
      </c>
      <c r="F360" s="229" t="s">
        <v>434</v>
      </c>
      <c r="G360" s="227"/>
      <c r="H360" s="228" t="s">
        <v>19</v>
      </c>
      <c r="I360" s="230"/>
      <c r="J360" s="227"/>
      <c r="K360" s="227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144</v>
      </c>
      <c r="AU360" s="235" t="s">
        <v>82</v>
      </c>
      <c r="AV360" s="13" t="s">
        <v>80</v>
      </c>
      <c r="AW360" s="13" t="s">
        <v>33</v>
      </c>
      <c r="AX360" s="13" t="s">
        <v>72</v>
      </c>
      <c r="AY360" s="235" t="s">
        <v>120</v>
      </c>
    </row>
    <row r="361" s="13" customFormat="1">
      <c r="A361" s="13"/>
      <c r="B361" s="226"/>
      <c r="C361" s="227"/>
      <c r="D361" s="219" t="s">
        <v>144</v>
      </c>
      <c r="E361" s="228" t="s">
        <v>19</v>
      </c>
      <c r="F361" s="229" t="s">
        <v>435</v>
      </c>
      <c r="G361" s="227"/>
      <c r="H361" s="228" t="s">
        <v>19</v>
      </c>
      <c r="I361" s="230"/>
      <c r="J361" s="227"/>
      <c r="K361" s="227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144</v>
      </c>
      <c r="AU361" s="235" t="s">
        <v>82</v>
      </c>
      <c r="AV361" s="13" t="s">
        <v>80</v>
      </c>
      <c r="AW361" s="13" t="s">
        <v>33</v>
      </c>
      <c r="AX361" s="13" t="s">
        <v>72</v>
      </c>
      <c r="AY361" s="235" t="s">
        <v>120</v>
      </c>
    </row>
    <row r="362" s="14" customFormat="1">
      <c r="A362" s="14"/>
      <c r="B362" s="236"/>
      <c r="C362" s="237"/>
      <c r="D362" s="219" t="s">
        <v>144</v>
      </c>
      <c r="E362" s="238" t="s">
        <v>19</v>
      </c>
      <c r="F362" s="239" t="s">
        <v>445</v>
      </c>
      <c r="G362" s="237"/>
      <c r="H362" s="240">
        <v>678.86000000000001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144</v>
      </c>
      <c r="AU362" s="246" t="s">
        <v>82</v>
      </c>
      <c r="AV362" s="14" t="s">
        <v>82</v>
      </c>
      <c r="AW362" s="14" t="s">
        <v>33</v>
      </c>
      <c r="AX362" s="14" t="s">
        <v>80</v>
      </c>
      <c r="AY362" s="246" t="s">
        <v>120</v>
      </c>
    </row>
    <row r="363" s="2" customFormat="1" ht="16.5" customHeight="1">
      <c r="A363" s="40"/>
      <c r="B363" s="41"/>
      <c r="C363" s="269" t="s">
        <v>446</v>
      </c>
      <c r="D363" s="269" t="s">
        <v>347</v>
      </c>
      <c r="E363" s="270" t="s">
        <v>447</v>
      </c>
      <c r="F363" s="271" t="s">
        <v>448</v>
      </c>
      <c r="G363" s="272" t="s">
        <v>125</v>
      </c>
      <c r="H363" s="273">
        <v>814.63199999999995</v>
      </c>
      <c r="I363" s="274"/>
      <c r="J363" s="275">
        <f>ROUND(I363*H363,2)</f>
        <v>0</v>
      </c>
      <c r="K363" s="271" t="s">
        <v>126</v>
      </c>
      <c r="L363" s="276"/>
      <c r="M363" s="277" t="s">
        <v>19</v>
      </c>
      <c r="N363" s="278" t="s">
        <v>43</v>
      </c>
      <c r="O363" s="86"/>
      <c r="P363" s="215">
        <f>O363*H363</f>
        <v>0</v>
      </c>
      <c r="Q363" s="215">
        <v>0.00014999999999999999</v>
      </c>
      <c r="R363" s="215">
        <f>Q363*H363</f>
        <v>0.12219479999999998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182</v>
      </c>
      <c r="AT363" s="217" t="s">
        <v>347</v>
      </c>
      <c r="AU363" s="217" t="s">
        <v>82</v>
      </c>
      <c r="AY363" s="19" t="s">
        <v>120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127</v>
      </c>
      <c r="BM363" s="217" t="s">
        <v>449</v>
      </c>
    </row>
    <row r="364" s="2" customFormat="1">
      <c r="A364" s="40"/>
      <c r="B364" s="41"/>
      <c r="C364" s="42"/>
      <c r="D364" s="219" t="s">
        <v>129</v>
      </c>
      <c r="E364" s="42"/>
      <c r="F364" s="220" t="s">
        <v>448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129</v>
      </c>
      <c r="AU364" s="19" t="s">
        <v>82</v>
      </c>
    </row>
    <row r="365" s="14" customFormat="1">
      <c r="A365" s="14"/>
      <c r="B365" s="236"/>
      <c r="C365" s="237"/>
      <c r="D365" s="219" t="s">
        <v>144</v>
      </c>
      <c r="E365" s="237"/>
      <c r="F365" s="239" t="s">
        <v>450</v>
      </c>
      <c r="G365" s="237"/>
      <c r="H365" s="240">
        <v>814.63199999999995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144</v>
      </c>
      <c r="AU365" s="246" t="s">
        <v>82</v>
      </c>
      <c r="AV365" s="14" t="s">
        <v>82</v>
      </c>
      <c r="AW365" s="14" t="s">
        <v>4</v>
      </c>
      <c r="AX365" s="14" t="s">
        <v>80</v>
      </c>
      <c r="AY365" s="246" t="s">
        <v>120</v>
      </c>
    </row>
    <row r="366" s="2" customFormat="1" ht="16.5" customHeight="1">
      <c r="A366" s="40"/>
      <c r="B366" s="41"/>
      <c r="C366" s="206" t="s">
        <v>451</v>
      </c>
      <c r="D366" s="206" t="s">
        <v>122</v>
      </c>
      <c r="E366" s="207" t="s">
        <v>452</v>
      </c>
      <c r="F366" s="208" t="s">
        <v>453</v>
      </c>
      <c r="G366" s="209" t="s">
        <v>168</v>
      </c>
      <c r="H366" s="210">
        <v>522.20000000000005</v>
      </c>
      <c r="I366" s="211"/>
      <c r="J366" s="212">
        <f>ROUND(I366*H366,2)</f>
        <v>0</v>
      </c>
      <c r="K366" s="208" t="s">
        <v>126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0.00033</v>
      </c>
      <c r="R366" s="215">
        <f>Q366*H366</f>
        <v>0.17232600000000001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127</v>
      </c>
      <c r="AT366" s="217" t="s">
        <v>122</v>
      </c>
      <c r="AU366" s="217" t="s">
        <v>82</v>
      </c>
      <c r="AY366" s="19" t="s">
        <v>120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127</v>
      </c>
      <c r="BM366" s="217" t="s">
        <v>454</v>
      </c>
    </row>
    <row r="367" s="2" customFormat="1">
      <c r="A367" s="40"/>
      <c r="B367" s="41"/>
      <c r="C367" s="42"/>
      <c r="D367" s="219" t="s">
        <v>129</v>
      </c>
      <c r="E367" s="42"/>
      <c r="F367" s="220" t="s">
        <v>455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129</v>
      </c>
      <c r="AU367" s="19" t="s">
        <v>82</v>
      </c>
    </row>
    <row r="368" s="2" customFormat="1">
      <c r="A368" s="40"/>
      <c r="B368" s="41"/>
      <c r="C368" s="42"/>
      <c r="D368" s="224" t="s">
        <v>131</v>
      </c>
      <c r="E368" s="42"/>
      <c r="F368" s="225" t="s">
        <v>456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131</v>
      </c>
      <c r="AU368" s="19" t="s">
        <v>82</v>
      </c>
    </row>
    <row r="369" s="13" customFormat="1">
      <c r="A369" s="13"/>
      <c r="B369" s="226"/>
      <c r="C369" s="227"/>
      <c r="D369" s="219" t="s">
        <v>144</v>
      </c>
      <c r="E369" s="228" t="s">
        <v>19</v>
      </c>
      <c r="F369" s="229" t="s">
        <v>434</v>
      </c>
      <c r="G369" s="227"/>
      <c r="H369" s="228" t="s">
        <v>19</v>
      </c>
      <c r="I369" s="230"/>
      <c r="J369" s="227"/>
      <c r="K369" s="227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144</v>
      </c>
      <c r="AU369" s="235" t="s">
        <v>82</v>
      </c>
      <c r="AV369" s="13" t="s">
        <v>80</v>
      </c>
      <c r="AW369" s="13" t="s">
        <v>33</v>
      </c>
      <c r="AX369" s="13" t="s">
        <v>72</v>
      </c>
      <c r="AY369" s="235" t="s">
        <v>120</v>
      </c>
    </row>
    <row r="370" s="14" customFormat="1">
      <c r="A370" s="14"/>
      <c r="B370" s="236"/>
      <c r="C370" s="237"/>
      <c r="D370" s="219" t="s">
        <v>144</v>
      </c>
      <c r="E370" s="238" t="s">
        <v>19</v>
      </c>
      <c r="F370" s="239" t="s">
        <v>457</v>
      </c>
      <c r="G370" s="237"/>
      <c r="H370" s="240">
        <v>522.20000000000005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144</v>
      </c>
      <c r="AU370" s="246" t="s">
        <v>82</v>
      </c>
      <c r="AV370" s="14" t="s">
        <v>82</v>
      </c>
      <c r="AW370" s="14" t="s">
        <v>33</v>
      </c>
      <c r="AX370" s="14" t="s">
        <v>80</v>
      </c>
      <c r="AY370" s="246" t="s">
        <v>120</v>
      </c>
    </row>
    <row r="371" s="2" customFormat="1" ht="16.5" customHeight="1">
      <c r="A371" s="40"/>
      <c r="B371" s="41"/>
      <c r="C371" s="206" t="s">
        <v>458</v>
      </c>
      <c r="D371" s="206" t="s">
        <v>122</v>
      </c>
      <c r="E371" s="207" t="s">
        <v>459</v>
      </c>
      <c r="F371" s="208" t="s">
        <v>460</v>
      </c>
      <c r="G371" s="209" t="s">
        <v>206</v>
      </c>
      <c r="H371" s="210">
        <v>6.4960000000000004</v>
      </c>
      <c r="I371" s="211"/>
      <c r="J371" s="212">
        <f>ROUND(I371*H371,2)</f>
        <v>0</v>
      </c>
      <c r="K371" s="208" t="s">
        <v>126</v>
      </c>
      <c r="L371" s="46"/>
      <c r="M371" s="213" t="s">
        <v>19</v>
      </c>
      <c r="N371" s="214" t="s">
        <v>43</v>
      </c>
      <c r="O371" s="86"/>
      <c r="P371" s="215">
        <f>O371*H371</f>
        <v>0</v>
      </c>
      <c r="Q371" s="215">
        <v>2.1600000000000001</v>
      </c>
      <c r="R371" s="215">
        <f>Q371*H371</f>
        <v>14.031360000000001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127</v>
      </c>
      <c r="AT371" s="217" t="s">
        <v>122</v>
      </c>
      <c r="AU371" s="217" t="s">
        <v>82</v>
      </c>
      <c r="AY371" s="19" t="s">
        <v>120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80</v>
      </c>
      <c r="BK371" s="218">
        <f>ROUND(I371*H371,2)</f>
        <v>0</v>
      </c>
      <c r="BL371" s="19" t="s">
        <v>127</v>
      </c>
      <c r="BM371" s="217" t="s">
        <v>461</v>
      </c>
    </row>
    <row r="372" s="2" customFormat="1">
      <c r="A372" s="40"/>
      <c r="B372" s="41"/>
      <c r="C372" s="42"/>
      <c r="D372" s="219" t="s">
        <v>129</v>
      </c>
      <c r="E372" s="42"/>
      <c r="F372" s="220" t="s">
        <v>462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129</v>
      </c>
      <c r="AU372" s="19" t="s">
        <v>82</v>
      </c>
    </row>
    <row r="373" s="2" customFormat="1">
      <c r="A373" s="40"/>
      <c r="B373" s="41"/>
      <c r="C373" s="42"/>
      <c r="D373" s="224" t="s">
        <v>131</v>
      </c>
      <c r="E373" s="42"/>
      <c r="F373" s="225" t="s">
        <v>463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131</v>
      </c>
      <c r="AU373" s="19" t="s">
        <v>82</v>
      </c>
    </row>
    <row r="374" s="13" customFormat="1">
      <c r="A374" s="13"/>
      <c r="B374" s="226"/>
      <c r="C374" s="227"/>
      <c r="D374" s="219" t="s">
        <v>144</v>
      </c>
      <c r="E374" s="228" t="s">
        <v>19</v>
      </c>
      <c r="F374" s="229" t="s">
        <v>321</v>
      </c>
      <c r="G374" s="227"/>
      <c r="H374" s="228" t="s">
        <v>19</v>
      </c>
      <c r="I374" s="230"/>
      <c r="J374" s="227"/>
      <c r="K374" s="227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144</v>
      </c>
      <c r="AU374" s="235" t="s">
        <v>82</v>
      </c>
      <c r="AV374" s="13" t="s">
        <v>80</v>
      </c>
      <c r="AW374" s="13" t="s">
        <v>33</v>
      </c>
      <c r="AX374" s="13" t="s">
        <v>72</v>
      </c>
      <c r="AY374" s="235" t="s">
        <v>120</v>
      </c>
    </row>
    <row r="375" s="13" customFormat="1">
      <c r="A375" s="13"/>
      <c r="B375" s="226"/>
      <c r="C375" s="227"/>
      <c r="D375" s="219" t="s">
        <v>144</v>
      </c>
      <c r="E375" s="228" t="s">
        <v>19</v>
      </c>
      <c r="F375" s="229" t="s">
        <v>322</v>
      </c>
      <c r="G375" s="227"/>
      <c r="H375" s="228" t="s">
        <v>19</v>
      </c>
      <c r="I375" s="230"/>
      <c r="J375" s="227"/>
      <c r="K375" s="227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144</v>
      </c>
      <c r="AU375" s="235" t="s">
        <v>82</v>
      </c>
      <c r="AV375" s="13" t="s">
        <v>80</v>
      </c>
      <c r="AW375" s="13" t="s">
        <v>33</v>
      </c>
      <c r="AX375" s="13" t="s">
        <v>72</v>
      </c>
      <c r="AY375" s="235" t="s">
        <v>120</v>
      </c>
    </row>
    <row r="376" s="14" customFormat="1">
      <c r="A376" s="14"/>
      <c r="B376" s="236"/>
      <c r="C376" s="237"/>
      <c r="D376" s="219" t="s">
        <v>144</v>
      </c>
      <c r="E376" s="238" t="s">
        <v>19</v>
      </c>
      <c r="F376" s="239" t="s">
        <v>464</v>
      </c>
      <c r="G376" s="237"/>
      <c r="H376" s="240">
        <v>0.34000000000000002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144</v>
      </c>
      <c r="AU376" s="246" t="s">
        <v>82</v>
      </c>
      <c r="AV376" s="14" t="s">
        <v>82</v>
      </c>
      <c r="AW376" s="14" t="s">
        <v>33</v>
      </c>
      <c r="AX376" s="14" t="s">
        <v>72</v>
      </c>
      <c r="AY376" s="246" t="s">
        <v>120</v>
      </c>
    </row>
    <row r="377" s="13" customFormat="1">
      <c r="A377" s="13"/>
      <c r="B377" s="226"/>
      <c r="C377" s="227"/>
      <c r="D377" s="219" t="s">
        <v>144</v>
      </c>
      <c r="E377" s="228" t="s">
        <v>19</v>
      </c>
      <c r="F377" s="229" t="s">
        <v>324</v>
      </c>
      <c r="G377" s="227"/>
      <c r="H377" s="228" t="s">
        <v>19</v>
      </c>
      <c r="I377" s="230"/>
      <c r="J377" s="227"/>
      <c r="K377" s="227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144</v>
      </c>
      <c r="AU377" s="235" t="s">
        <v>82</v>
      </c>
      <c r="AV377" s="13" t="s">
        <v>80</v>
      </c>
      <c r="AW377" s="13" t="s">
        <v>33</v>
      </c>
      <c r="AX377" s="13" t="s">
        <v>72</v>
      </c>
      <c r="AY377" s="235" t="s">
        <v>120</v>
      </c>
    </row>
    <row r="378" s="14" customFormat="1">
      <c r="A378" s="14"/>
      <c r="B378" s="236"/>
      <c r="C378" s="237"/>
      <c r="D378" s="219" t="s">
        <v>144</v>
      </c>
      <c r="E378" s="238" t="s">
        <v>19</v>
      </c>
      <c r="F378" s="239" t="s">
        <v>465</v>
      </c>
      <c r="G378" s="237"/>
      <c r="H378" s="240">
        <v>6.1559999999999997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144</v>
      </c>
      <c r="AU378" s="246" t="s">
        <v>82</v>
      </c>
      <c r="AV378" s="14" t="s">
        <v>82</v>
      </c>
      <c r="AW378" s="14" t="s">
        <v>33</v>
      </c>
      <c r="AX378" s="14" t="s">
        <v>72</v>
      </c>
      <c r="AY378" s="246" t="s">
        <v>120</v>
      </c>
    </row>
    <row r="379" s="15" customFormat="1">
      <c r="A379" s="15"/>
      <c r="B379" s="247"/>
      <c r="C379" s="248"/>
      <c r="D379" s="219" t="s">
        <v>144</v>
      </c>
      <c r="E379" s="249" t="s">
        <v>19</v>
      </c>
      <c r="F379" s="250" t="s">
        <v>202</v>
      </c>
      <c r="G379" s="248"/>
      <c r="H379" s="251">
        <v>6.4959999999999996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7" t="s">
        <v>144</v>
      </c>
      <c r="AU379" s="257" t="s">
        <v>82</v>
      </c>
      <c r="AV379" s="15" t="s">
        <v>127</v>
      </c>
      <c r="AW379" s="15" t="s">
        <v>33</v>
      </c>
      <c r="AX379" s="15" t="s">
        <v>80</v>
      </c>
      <c r="AY379" s="257" t="s">
        <v>120</v>
      </c>
    </row>
    <row r="380" s="12" customFormat="1" ht="22.8" customHeight="1">
      <c r="A380" s="12"/>
      <c r="B380" s="190"/>
      <c r="C380" s="191"/>
      <c r="D380" s="192" t="s">
        <v>71</v>
      </c>
      <c r="E380" s="204" t="s">
        <v>138</v>
      </c>
      <c r="F380" s="204" t="s">
        <v>466</v>
      </c>
      <c r="G380" s="191"/>
      <c r="H380" s="191"/>
      <c r="I380" s="194"/>
      <c r="J380" s="205">
        <f>BK380</f>
        <v>0</v>
      </c>
      <c r="K380" s="191"/>
      <c r="L380" s="196"/>
      <c r="M380" s="197"/>
      <c r="N380" s="198"/>
      <c r="O380" s="198"/>
      <c r="P380" s="199">
        <f>SUM(P381:P392)</f>
        <v>0</v>
      </c>
      <c r="Q380" s="198"/>
      <c r="R380" s="199">
        <f>SUM(R381:R392)</f>
        <v>0</v>
      </c>
      <c r="S380" s="198"/>
      <c r="T380" s="200">
        <f>SUM(T381:T392)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1" t="s">
        <v>80</v>
      </c>
      <c r="AT380" s="202" t="s">
        <v>71</v>
      </c>
      <c r="AU380" s="202" t="s">
        <v>80</v>
      </c>
      <c r="AY380" s="201" t="s">
        <v>120</v>
      </c>
      <c r="BK380" s="203">
        <f>SUM(BK381:BK392)</f>
        <v>0</v>
      </c>
    </row>
    <row r="381" s="2" customFormat="1" ht="16.5" customHeight="1">
      <c r="A381" s="40"/>
      <c r="B381" s="41"/>
      <c r="C381" s="206" t="s">
        <v>467</v>
      </c>
      <c r="D381" s="206" t="s">
        <v>122</v>
      </c>
      <c r="E381" s="207" t="s">
        <v>468</v>
      </c>
      <c r="F381" s="208" t="s">
        <v>469</v>
      </c>
      <c r="G381" s="209" t="s">
        <v>168</v>
      </c>
      <c r="H381" s="210">
        <v>623.70000000000005</v>
      </c>
      <c r="I381" s="211"/>
      <c r="J381" s="212">
        <f>ROUND(I381*H381,2)</f>
        <v>0</v>
      </c>
      <c r="K381" s="208" t="s">
        <v>126</v>
      </c>
      <c r="L381" s="46"/>
      <c r="M381" s="213" t="s">
        <v>19</v>
      </c>
      <c r="N381" s="214" t="s">
        <v>43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127</v>
      </c>
      <c r="AT381" s="217" t="s">
        <v>122</v>
      </c>
      <c r="AU381" s="217" t="s">
        <v>82</v>
      </c>
      <c r="AY381" s="19" t="s">
        <v>120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80</v>
      </c>
      <c r="BK381" s="218">
        <f>ROUND(I381*H381,2)</f>
        <v>0</v>
      </c>
      <c r="BL381" s="19" t="s">
        <v>127</v>
      </c>
      <c r="BM381" s="217" t="s">
        <v>470</v>
      </c>
    </row>
    <row r="382" s="2" customFormat="1">
      <c r="A382" s="40"/>
      <c r="B382" s="41"/>
      <c r="C382" s="42"/>
      <c r="D382" s="219" t="s">
        <v>129</v>
      </c>
      <c r="E382" s="42"/>
      <c r="F382" s="220" t="s">
        <v>471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129</v>
      </c>
      <c r="AU382" s="19" t="s">
        <v>82</v>
      </c>
    </row>
    <row r="383" s="2" customFormat="1">
      <c r="A383" s="40"/>
      <c r="B383" s="41"/>
      <c r="C383" s="42"/>
      <c r="D383" s="224" t="s">
        <v>131</v>
      </c>
      <c r="E383" s="42"/>
      <c r="F383" s="225" t="s">
        <v>472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131</v>
      </c>
      <c r="AU383" s="19" t="s">
        <v>82</v>
      </c>
    </row>
    <row r="384" s="13" customFormat="1">
      <c r="A384" s="13"/>
      <c r="B384" s="226"/>
      <c r="C384" s="227"/>
      <c r="D384" s="219" t="s">
        <v>144</v>
      </c>
      <c r="E384" s="228" t="s">
        <v>19</v>
      </c>
      <c r="F384" s="229" t="s">
        <v>473</v>
      </c>
      <c r="G384" s="227"/>
      <c r="H384" s="228" t="s">
        <v>19</v>
      </c>
      <c r="I384" s="230"/>
      <c r="J384" s="227"/>
      <c r="K384" s="227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144</v>
      </c>
      <c r="AU384" s="235" t="s">
        <v>82</v>
      </c>
      <c r="AV384" s="13" t="s">
        <v>80</v>
      </c>
      <c r="AW384" s="13" t="s">
        <v>33</v>
      </c>
      <c r="AX384" s="13" t="s">
        <v>72</v>
      </c>
      <c r="AY384" s="235" t="s">
        <v>120</v>
      </c>
    </row>
    <row r="385" s="14" customFormat="1">
      <c r="A385" s="14"/>
      <c r="B385" s="236"/>
      <c r="C385" s="237"/>
      <c r="D385" s="219" t="s">
        <v>144</v>
      </c>
      <c r="E385" s="238" t="s">
        <v>19</v>
      </c>
      <c r="F385" s="239" t="s">
        <v>474</v>
      </c>
      <c r="G385" s="237"/>
      <c r="H385" s="240">
        <v>522.20000000000005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144</v>
      </c>
      <c r="AU385" s="246" t="s">
        <v>82</v>
      </c>
      <c r="AV385" s="14" t="s">
        <v>82</v>
      </c>
      <c r="AW385" s="14" t="s">
        <v>33</v>
      </c>
      <c r="AX385" s="14" t="s">
        <v>72</v>
      </c>
      <c r="AY385" s="246" t="s">
        <v>120</v>
      </c>
    </row>
    <row r="386" s="13" customFormat="1">
      <c r="A386" s="13"/>
      <c r="B386" s="226"/>
      <c r="C386" s="227"/>
      <c r="D386" s="219" t="s">
        <v>144</v>
      </c>
      <c r="E386" s="228" t="s">
        <v>19</v>
      </c>
      <c r="F386" s="229" t="s">
        <v>475</v>
      </c>
      <c r="G386" s="227"/>
      <c r="H386" s="228" t="s">
        <v>19</v>
      </c>
      <c r="I386" s="230"/>
      <c r="J386" s="227"/>
      <c r="K386" s="227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144</v>
      </c>
      <c r="AU386" s="235" t="s">
        <v>82</v>
      </c>
      <c r="AV386" s="13" t="s">
        <v>80</v>
      </c>
      <c r="AW386" s="13" t="s">
        <v>33</v>
      </c>
      <c r="AX386" s="13" t="s">
        <v>72</v>
      </c>
      <c r="AY386" s="235" t="s">
        <v>120</v>
      </c>
    </row>
    <row r="387" s="14" customFormat="1">
      <c r="A387" s="14"/>
      <c r="B387" s="236"/>
      <c r="C387" s="237"/>
      <c r="D387" s="219" t="s">
        <v>144</v>
      </c>
      <c r="E387" s="238" t="s">
        <v>19</v>
      </c>
      <c r="F387" s="239" t="s">
        <v>476</v>
      </c>
      <c r="G387" s="237"/>
      <c r="H387" s="240">
        <v>43.5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144</v>
      </c>
      <c r="AU387" s="246" t="s">
        <v>82</v>
      </c>
      <c r="AV387" s="14" t="s">
        <v>82</v>
      </c>
      <c r="AW387" s="14" t="s">
        <v>33</v>
      </c>
      <c r="AX387" s="14" t="s">
        <v>72</v>
      </c>
      <c r="AY387" s="246" t="s">
        <v>120</v>
      </c>
    </row>
    <row r="388" s="13" customFormat="1">
      <c r="A388" s="13"/>
      <c r="B388" s="226"/>
      <c r="C388" s="227"/>
      <c r="D388" s="219" t="s">
        <v>144</v>
      </c>
      <c r="E388" s="228" t="s">
        <v>19</v>
      </c>
      <c r="F388" s="229" t="s">
        <v>477</v>
      </c>
      <c r="G388" s="227"/>
      <c r="H388" s="228" t="s">
        <v>19</v>
      </c>
      <c r="I388" s="230"/>
      <c r="J388" s="227"/>
      <c r="K388" s="227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144</v>
      </c>
      <c r="AU388" s="235" t="s">
        <v>82</v>
      </c>
      <c r="AV388" s="13" t="s">
        <v>80</v>
      </c>
      <c r="AW388" s="13" t="s">
        <v>33</v>
      </c>
      <c r="AX388" s="13" t="s">
        <v>72</v>
      </c>
      <c r="AY388" s="235" t="s">
        <v>120</v>
      </c>
    </row>
    <row r="389" s="14" customFormat="1">
      <c r="A389" s="14"/>
      <c r="B389" s="236"/>
      <c r="C389" s="237"/>
      <c r="D389" s="219" t="s">
        <v>144</v>
      </c>
      <c r="E389" s="238" t="s">
        <v>19</v>
      </c>
      <c r="F389" s="239" t="s">
        <v>478</v>
      </c>
      <c r="G389" s="237"/>
      <c r="H389" s="240">
        <v>40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144</v>
      </c>
      <c r="AU389" s="246" t="s">
        <v>82</v>
      </c>
      <c r="AV389" s="14" t="s">
        <v>82</v>
      </c>
      <c r="AW389" s="14" t="s">
        <v>33</v>
      </c>
      <c r="AX389" s="14" t="s">
        <v>72</v>
      </c>
      <c r="AY389" s="246" t="s">
        <v>120</v>
      </c>
    </row>
    <row r="390" s="13" customFormat="1">
      <c r="A390" s="13"/>
      <c r="B390" s="226"/>
      <c r="C390" s="227"/>
      <c r="D390" s="219" t="s">
        <v>144</v>
      </c>
      <c r="E390" s="228" t="s">
        <v>19</v>
      </c>
      <c r="F390" s="229" t="s">
        <v>479</v>
      </c>
      <c r="G390" s="227"/>
      <c r="H390" s="228" t="s">
        <v>19</v>
      </c>
      <c r="I390" s="230"/>
      <c r="J390" s="227"/>
      <c r="K390" s="227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144</v>
      </c>
      <c r="AU390" s="235" t="s">
        <v>82</v>
      </c>
      <c r="AV390" s="13" t="s">
        <v>80</v>
      </c>
      <c r="AW390" s="13" t="s">
        <v>33</v>
      </c>
      <c r="AX390" s="13" t="s">
        <v>72</v>
      </c>
      <c r="AY390" s="235" t="s">
        <v>120</v>
      </c>
    </row>
    <row r="391" s="14" customFormat="1">
      <c r="A391" s="14"/>
      <c r="B391" s="236"/>
      <c r="C391" s="237"/>
      <c r="D391" s="219" t="s">
        <v>144</v>
      </c>
      <c r="E391" s="238" t="s">
        <v>19</v>
      </c>
      <c r="F391" s="239" t="s">
        <v>290</v>
      </c>
      <c r="G391" s="237"/>
      <c r="H391" s="240">
        <v>18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144</v>
      </c>
      <c r="AU391" s="246" t="s">
        <v>82</v>
      </c>
      <c r="AV391" s="14" t="s">
        <v>82</v>
      </c>
      <c r="AW391" s="14" t="s">
        <v>33</v>
      </c>
      <c r="AX391" s="14" t="s">
        <v>72</v>
      </c>
      <c r="AY391" s="246" t="s">
        <v>120</v>
      </c>
    </row>
    <row r="392" s="15" customFormat="1">
      <c r="A392" s="15"/>
      <c r="B392" s="247"/>
      <c r="C392" s="248"/>
      <c r="D392" s="219" t="s">
        <v>144</v>
      </c>
      <c r="E392" s="249" t="s">
        <v>19</v>
      </c>
      <c r="F392" s="250" t="s">
        <v>202</v>
      </c>
      <c r="G392" s="248"/>
      <c r="H392" s="251">
        <v>623.70000000000005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144</v>
      </c>
      <c r="AU392" s="257" t="s">
        <v>82</v>
      </c>
      <c r="AV392" s="15" t="s">
        <v>127</v>
      </c>
      <c r="AW392" s="15" t="s">
        <v>33</v>
      </c>
      <c r="AX392" s="15" t="s">
        <v>80</v>
      </c>
      <c r="AY392" s="257" t="s">
        <v>120</v>
      </c>
    </row>
    <row r="393" s="12" customFormat="1" ht="22.8" customHeight="1">
      <c r="A393" s="12"/>
      <c r="B393" s="190"/>
      <c r="C393" s="191"/>
      <c r="D393" s="192" t="s">
        <v>71</v>
      </c>
      <c r="E393" s="204" t="s">
        <v>127</v>
      </c>
      <c r="F393" s="204" t="s">
        <v>480</v>
      </c>
      <c r="G393" s="191"/>
      <c r="H393" s="191"/>
      <c r="I393" s="194"/>
      <c r="J393" s="205">
        <f>BK393</f>
        <v>0</v>
      </c>
      <c r="K393" s="191"/>
      <c r="L393" s="196"/>
      <c r="M393" s="197"/>
      <c r="N393" s="198"/>
      <c r="O393" s="198"/>
      <c r="P393" s="199">
        <f>SUM(P394:P457)</f>
        <v>0</v>
      </c>
      <c r="Q393" s="198"/>
      <c r="R393" s="199">
        <f>SUM(R394:R457)</f>
        <v>37.393925849999995</v>
      </c>
      <c r="S393" s="198"/>
      <c r="T393" s="200">
        <f>SUM(T394:T457)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1" t="s">
        <v>80</v>
      </c>
      <c r="AT393" s="202" t="s">
        <v>71</v>
      </c>
      <c r="AU393" s="202" t="s">
        <v>80</v>
      </c>
      <c r="AY393" s="201" t="s">
        <v>120</v>
      </c>
      <c r="BK393" s="203">
        <f>SUM(BK394:BK457)</f>
        <v>0</v>
      </c>
    </row>
    <row r="394" s="2" customFormat="1" ht="16.5" customHeight="1">
      <c r="A394" s="40"/>
      <c r="B394" s="41"/>
      <c r="C394" s="206" t="s">
        <v>481</v>
      </c>
      <c r="D394" s="206" t="s">
        <v>122</v>
      </c>
      <c r="E394" s="207" t="s">
        <v>482</v>
      </c>
      <c r="F394" s="208" t="s">
        <v>483</v>
      </c>
      <c r="G394" s="209" t="s">
        <v>125</v>
      </c>
      <c r="H394" s="210">
        <v>35.93</v>
      </c>
      <c r="I394" s="211"/>
      <c r="J394" s="212">
        <f>ROUND(I394*H394,2)</f>
        <v>0</v>
      </c>
      <c r="K394" s="208" t="s">
        <v>126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127</v>
      </c>
      <c r="AT394" s="217" t="s">
        <v>122</v>
      </c>
      <c r="AU394" s="217" t="s">
        <v>82</v>
      </c>
      <c r="AY394" s="19" t="s">
        <v>120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127</v>
      </c>
      <c r="BM394" s="217" t="s">
        <v>484</v>
      </c>
    </row>
    <row r="395" s="2" customFormat="1">
      <c r="A395" s="40"/>
      <c r="B395" s="41"/>
      <c r="C395" s="42"/>
      <c r="D395" s="219" t="s">
        <v>129</v>
      </c>
      <c r="E395" s="42"/>
      <c r="F395" s="220" t="s">
        <v>485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129</v>
      </c>
      <c r="AU395" s="19" t="s">
        <v>82</v>
      </c>
    </row>
    <row r="396" s="2" customFormat="1">
      <c r="A396" s="40"/>
      <c r="B396" s="41"/>
      <c r="C396" s="42"/>
      <c r="D396" s="224" t="s">
        <v>131</v>
      </c>
      <c r="E396" s="42"/>
      <c r="F396" s="225" t="s">
        <v>486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131</v>
      </c>
      <c r="AU396" s="19" t="s">
        <v>82</v>
      </c>
    </row>
    <row r="397" s="13" customFormat="1">
      <c r="A397" s="13"/>
      <c r="B397" s="226"/>
      <c r="C397" s="227"/>
      <c r="D397" s="219" t="s">
        <v>144</v>
      </c>
      <c r="E397" s="228" t="s">
        <v>19</v>
      </c>
      <c r="F397" s="229" t="s">
        <v>326</v>
      </c>
      <c r="G397" s="227"/>
      <c r="H397" s="228" t="s">
        <v>19</v>
      </c>
      <c r="I397" s="230"/>
      <c r="J397" s="227"/>
      <c r="K397" s="227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144</v>
      </c>
      <c r="AU397" s="235" t="s">
        <v>82</v>
      </c>
      <c r="AV397" s="13" t="s">
        <v>80</v>
      </c>
      <c r="AW397" s="13" t="s">
        <v>33</v>
      </c>
      <c r="AX397" s="13" t="s">
        <v>72</v>
      </c>
      <c r="AY397" s="235" t="s">
        <v>120</v>
      </c>
    </row>
    <row r="398" s="13" customFormat="1">
      <c r="A398" s="13"/>
      <c r="B398" s="226"/>
      <c r="C398" s="227"/>
      <c r="D398" s="219" t="s">
        <v>144</v>
      </c>
      <c r="E398" s="228" t="s">
        <v>19</v>
      </c>
      <c r="F398" s="229" t="s">
        <v>193</v>
      </c>
      <c r="G398" s="227"/>
      <c r="H398" s="228" t="s">
        <v>19</v>
      </c>
      <c r="I398" s="230"/>
      <c r="J398" s="227"/>
      <c r="K398" s="227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144</v>
      </c>
      <c r="AU398" s="235" t="s">
        <v>82</v>
      </c>
      <c r="AV398" s="13" t="s">
        <v>80</v>
      </c>
      <c r="AW398" s="13" t="s">
        <v>33</v>
      </c>
      <c r="AX398" s="13" t="s">
        <v>72</v>
      </c>
      <c r="AY398" s="235" t="s">
        <v>120</v>
      </c>
    </row>
    <row r="399" s="14" customFormat="1">
      <c r="A399" s="14"/>
      <c r="B399" s="236"/>
      <c r="C399" s="237"/>
      <c r="D399" s="219" t="s">
        <v>144</v>
      </c>
      <c r="E399" s="238" t="s">
        <v>19</v>
      </c>
      <c r="F399" s="239" t="s">
        <v>200</v>
      </c>
      <c r="G399" s="237"/>
      <c r="H399" s="240">
        <v>7.4500000000000002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144</v>
      </c>
      <c r="AU399" s="246" t="s">
        <v>82</v>
      </c>
      <c r="AV399" s="14" t="s">
        <v>82</v>
      </c>
      <c r="AW399" s="14" t="s">
        <v>33</v>
      </c>
      <c r="AX399" s="14" t="s">
        <v>72</v>
      </c>
      <c r="AY399" s="246" t="s">
        <v>120</v>
      </c>
    </row>
    <row r="400" s="13" customFormat="1">
      <c r="A400" s="13"/>
      <c r="B400" s="226"/>
      <c r="C400" s="227"/>
      <c r="D400" s="219" t="s">
        <v>144</v>
      </c>
      <c r="E400" s="228" t="s">
        <v>19</v>
      </c>
      <c r="F400" s="229" t="s">
        <v>195</v>
      </c>
      <c r="G400" s="227"/>
      <c r="H400" s="228" t="s">
        <v>19</v>
      </c>
      <c r="I400" s="230"/>
      <c r="J400" s="227"/>
      <c r="K400" s="227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144</v>
      </c>
      <c r="AU400" s="235" t="s">
        <v>82</v>
      </c>
      <c r="AV400" s="13" t="s">
        <v>80</v>
      </c>
      <c r="AW400" s="13" t="s">
        <v>33</v>
      </c>
      <c r="AX400" s="13" t="s">
        <v>72</v>
      </c>
      <c r="AY400" s="235" t="s">
        <v>120</v>
      </c>
    </row>
    <row r="401" s="14" customFormat="1">
      <c r="A401" s="14"/>
      <c r="B401" s="236"/>
      <c r="C401" s="237"/>
      <c r="D401" s="219" t="s">
        <v>144</v>
      </c>
      <c r="E401" s="238" t="s">
        <v>19</v>
      </c>
      <c r="F401" s="239" t="s">
        <v>201</v>
      </c>
      <c r="G401" s="237"/>
      <c r="H401" s="240">
        <v>28.48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144</v>
      </c>
      <c r="AU401" s="246" t="s">
        <v>82</v>
      </c>
      <c r="AV401" s="14" t="s">
        <v>82</v>
      </c>
      <c r="AW401" s="14" t="s">
        <v>33</v>
      </c>
      <c r="AX401" s="14" t="s">
        <v>72</v>
      </c>
      <c r="AY401" s="246" t="s">
        <v>120</v>
      </c>
    </row>
    <row r="402" s="15" customFormat="1">
      <c r="A402" s="15"/>
      <c r="B402" s="247"/>
      <c r="C402" s="248"/>
      <c r="D402" s="219" t="s">
        <v>144</v>
      </c>
      <c r="E402" s="249" t="s">
        <v>19</v>
      </c>
      <c r="F402" s="250" t="s">
        <v>202</v>
      </c>
      <c r="G402" s="248"/>
      <c r="H402" s="251">
        <v>35.93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7" t="s">
        <v>144</v>
      </c>
      <c r="AU402" s="257" t="s">
        <v>82</v>
      </c>
      <c r="AV402" s="15" t="s">
        <v>127</v>
      </c>
      <c r="AW402" s="15" t="s">
        <v>33</v>
      </c>
      <c r="AX402" s="15" t="s">
        <v>80</v>
      </c>
      <c r="AY402" s="257" t="s">
        <v>120</v>
      </c>
    </row>
    <row r="403" s="2" customFormat="1" ht="16.5" customHeight="1">
      <c r="A403" s="40"/>
      <c r="B403" s="41"/>
      <c r="C403" s="206" t="s">
        <v>487</v>
      </c>
      <c r="D403" s="206" t="s">
        <v>122</v>
      </c>
      <c r="E403" s="207" t="s">
        <v>488</v>
      </c>
      <c r="F403" s="208" t="s">
        <v>489</v>
      </c>
      <c r="G403" s="209" t="s">
        <v>206</v>
      </c>
      <c r="H403" s="210">
        <v>66.867000000000004</v>
      </c>
      <c r="I403" s="211"/>
      <c r="J403" s="212">
        <f>ROUND(I403*H403,2)</f>
        <v>0</v>
      </c>
      <c r="K403" s="208" t="s">
        <v>126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127</v>
      </c>
      <c r="AT403" s="217" t="s">
        <v>122</v>
      </c>
      <c r="AU403" s="217" t="s">
        <v>82</v>
      </c>
      <c r="AY403" s="19" t="s">
        <v>120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127</v>
      </c>
      <c r="BM403" s="217" t="s">
        <v>490</v>
      </c>
    </row>
    <row r="404" s="2" customFormat="1">
      <c r="A404" s="40"/>
      <c r="B404" s="41"/>
      <c r="C404" s="42"/>
      <c r="D404" s="219" t="s">
        <v>129</v>
      </c>
      <c r="E404" s="42"/>
      <c r="F404" s="220" t="s">
        <v>491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129</v>
      </c>
      <c r="AU404" s="19" t="s">
        <v>82</v>
      </c>
    </row>
    <row r="405" s="2" customFormat="1">
      <c r="A405" s="40"/>
      <c r="B405" s="41"/>
      <c r="C405" s="42"/>
      <c r="D405" s="224" t="s">
        <v>131</v>
      </c>
      <c r="E405" s="42"/>
      <c r="F405" s="225" t="s">
        <v>492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131</v>
      </c>
      <c r="AU405" s="19" t="s">
        <v>82</v>
      </c>
    </row>
    <row r="406" s="13" customFormat="1">
      <c r="A406" s="13"/>
      <c r="B406" s="226"/>
      <c r="C406" s="227"/>
      <c r="D406" s="219" t="s">
        <v>144</v>
      </c>
      <c r="E406" s="228" t="s">
        <v>19</v>
      </c>
      <c r="F406" s="229" t="s">
        <v>329</v>
      </c>
      <c r="G406" s="227"/>
      <c r="H406" s="228" t="s">
        <v>19</v>
      </c>
      <c r="I406" s="230"/>
      <c r="J406" s="227"/>
      <c r="K406" s="227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144</v>
      </c>
      <c r="AU406" s="235" t="s">
        <v>82</v>
      </c>
      <c r="AV406" s="13" t="s">
        <v>80</v>
      </c>
      <c r="AW406" s="13" t="s">
        <v>33</v>
      </c>
      <c r="AX406" s="13" t="s">
        <v>72</v>
      </c>
      <c r="AY406" s="235" t="s">
        <v>120</v>
      </c>
    </row>
    <row r="407" s="13" customFormat="1">
      <c r="A407" s="13"/>
      <c r="B407" s="226"/>
      <c r="C407" s="227"/>
      <c r="D407" s="219" t="s">
        <v>144</v>
      </c>
      <c r="E407" s="228" t="s">
        <v>19</v>
      </c>
      <c r="F407" s="229" t="s">
        <v>493</v>
      </c>
      <c r="G407" s="227"/>
      <c r="H407" s="228" t="s">
        <v>19</v>
      </c>
      <c r="I407" s="230"/>
      <c r="J407" s="227"/>
      <c r="K407" s="227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144</v>
      </c>
      <c r="AU407" s="235" t="s">
        <v>82</v>
      </c>
      <c r="AV407" s="13" t="s">
        <v>80</v>
      </c>
      <c r="AW407" s="13" t="s">
        <v>33</v>
      </c>
      <c r="AX407" s="13" t="s">
        <v>72</v>
      </c>
      <c r="AY407" s="235" t="s">
        <v>120</v>
      </c>
    </row>
    <row r="408" s="13" customFormat="1">
      <c r="A408" s="13"/>
      <c r="B408" s="226"/>
      <c r="C408" s="227"/>
      <c r="D408" s="219" t="s">
        <v>144</v>
      </c>
      <c r="E408" s="228" t="s">
        <v>19</v>
      </c>
      <c r="F408" s="229" t="s">
        <v>494</v>
      </c>
      <c r="G408" s="227"/>
      <c r="H408" s="228" t="s">
        <v>19</v>
      </c>
      <c r="I408" s="230"/>
      <c r="J408" s="227"/>
      <c r="K408" s="227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144</v>
      </c>
      <c r="AU408" s="235" t="s">
        <v>82</v>
      </c>
      <c r="AV408" s="13" t="s">
        <v>80</v>
      </c>
      <c r="AW408" s="13" t="s">
        <v>33</v>
      </c>
      <c r="AX408" s="13" t="s">
        <v>72</v>
      </c>
      <c r="AY408" s="235" t="s">
        <v>120</v>
      </c>
    </row>
    <row r="409" s="14" customFormat="1">
      <c r="A409" s="14"/>
      <c r="B409" s="236"/>
      <c r="C409" s="237"/>
      <c r="D409" s="219" t="s">
        <v>144</v>
      </c>
      <c r="E409" s="238" t="s">
        <v>19</v>
      </c>
      <c r="F409" s="239" t="s">
        <v>495</v>
      </c>
      <c r="G409" s="237"/>
      <c r="H409" s="240">
        <v>62.226999999999997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144</v>
      </c>
      <c r="AU409" s="246" t="s">
        <v>82</v>
      </c>
      <c r="AV409" s="14" t="s">
        <v>82</v>
      </c>
      <c r="AW409" s="14" t="s">
        <v>33</v>
      </c>
      <c r="AX409" s="14" t="s">
        <v>72</v>
      </c>
      <c r="AY409" s="246" t="s">
        <v>120</v>
      </c>
    </row>
    <row r="410" s="13" customFormat="1">
      <c r="A410" s="13"/>
      <c r="B410" s="226"/>
      <c r="C410" s="227"/>
      <c r="D410" s="219" t="s">
        <v>144</v>
      </c>
      <c r="E410" s="228" t="s">
        <v>19</v>
      </c>
      <c r="F410" s="229" t="s">
        <v>496</v>
      </c>
      <c r="G410" s="227"/>
      <c r="H410" s="228" t="s">
        <v>19</v>
      </c>
      <c r="I410" s="230"/>
      <c r="J410" s="227"/>
      <c r="K410" s="227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144</v>
      </c>
      <c r="AU410" s="235" t="s">
        <v>82</v>
      </c>
      <c r="AV410" s="13" t="s">
        <v>80</v>
      </c>
      <c r="AW410" s="13" t="s">
        <v>33</v>
      </c>
      <c r="AX410" s="13" t="s">
        <v>72</v>
      </c>
      <c r="AY410" s="235" t="s">
        <v>120</v>
      </c>
    </row>
    <row r="411" s="14" customFormat="1">
      <c r="A411" s="14"/>
      <c r="B411" s="236"/>
      <c r="C411" s="237"/>
      <c r="D411" s="219" t="s">
        <v>144</v>
      </c>
      <c r="E411" s="238" t="s">
        <v>19</v>
      </c>
      <c r="F411" s="239" t="s">
        <v>497</v>
      </c>
      <c r="G411" s="237"/>
      <c r="H411" s="240">
        <v>1.44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144</v>
      </c>
      <c r="AU411" s="246" t="s">
        <v>82</v>
      </c>
      <c r="AV411" s="14" t="s">
        <v>82</v>
      </c>
      <c r="AW411" s="14" t="s">
        <v>33</v>
      </c>
      <c r="AX411" s="14" t="s">
        <v>72</v>
      </c>
      <c r="AY411" s="246" t="s">
        <v>120</v>
      </c>
    </row>
    <row r="412" s="13" customFormat="1">
      <c r="A412" s="13"/>
      <c r="B412" s="226"/>
      <c r="C412" s="227"/>
      <c r="D412" s="219" t="s">
        <v>144</v>
      </c>
      <c r="E412" s="228" t="s">
        <v>19</v>
      </c>
      <c r="F412" s="229" t="s">
        <v>498</v>
      </c>
      <c r="G412" s="227"/>
      <c r="H412" s="228" t="s">
        <v>19</v>
      </c>
      <c r="I412" s="230"/>
      <c r="J412" s="227"/>
      <c r="K412" s="227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144</v>
      </c>
      <c r="AU412" s="235" t="s">
        <v>82</v>
      </c>
      <c r="AV412" s="13" t="s">
        <v>80</v>
      </c>
      <c r="AW412" s="13" t="s">
        <v>33</v>
      </c>
      <c r="AX412" s="13" t="s">
        <v>72</v>
      </c>
      <c r="AY412" s="235" t="s">
        <v>120</v>
      </c>
    </row>
    <row r="413" s="14" customFormat="1">
      <c r="A413" s="14"/>
      <c r="B413" s="236"/>
      <c r="C413" s="237"/>
      <c r="D413" s="219" t="s">
        <v>144</v>
      </c>
      <c r="E413" s="238" t="s">
        <v>19</v>
      </c>
      <c r="F413" s="239" t="s">
        <v>499</v>
      </c>
      <c r="G413" s="237"/>
      <c r="H413" s="240">
        <v>3.2000000000000002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144</v>
      </c>
      <c r="AU413" s="246" t="s">
        <v>82</v>
      </c>
      <c r="AV413" s="14" t="s">
        <v>82</v>
      </c>
      <c r="AW413" s="14" t="s">
        <v>33</v>
      </c>
      <c r="AX413" s="14" t="s">
        <v>72</v>
      </c>
      <c r="AY413" s="246" t="s">
        <v>120</v>
      </c>
    </row>
    <row r="414" s="15" customFormat="1">
      <c r="A414" s="15"/>
      <c r="B414" s="247"/>
      <c r="C414" s="248"/>
      <c r="D414" s="219" t="s">
        <v>144</v>
      </c>
      <c r="E414" s="249" t="s">
        <v>19</v>
      </c>
      <c r="F414" s="250" t="s">
        <v>202</v>
      </c>
      <c r="G414" s="248"/>
      <c r="H414" s="251">
        <v>66.86699999999999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7" t="s">
        <v>144</v>
      </c>
      <c r="AU414" s="257" t="s">
        <v>82</v>
      </c>
      <c r="AV414" s="15" t="s">
        <v>127</v>
      </c>
      <c r="AW414" s="15" t="s">
        <v>33</v>
      </c>
      <c r="AX414" s="15" t="s">
        <v>80</v>
      </c>
      <c r="AY414" s="257" t="s">
        <v>120</v>
      </c>
    </row>
    <row r="415" s="2" customFormat="1" ht="16.5" customHeight="1">
      <c r="A415" s="40"/>
      <c r="B415" s="41"/>
      <c r="C415" s="206" t="s">
        <v>500</v>
      </c>
      <c r="D415" s="206" t="s">
        <v>122</v>
      </c>
      <c r="E415" s="207" t="s">
        <v>501</v>
      </c>
      <c r="F415" s="208" t="s">
        <v>502</v>
      </c>
      <c r="G415" s="209" t="s">
        <v>206</v>
      </c>
      <c r="H415" s="210">
        <v>1.0760000000000001</v>
      </c>
      <c r="I415" s="211"/>
      <c r="J415" s="212">
        <f>ROUND(I415*H415,2)</f>
        <v>0</v>
      </c>
      <c r="K415" s="208" t="s">
        <v>126</v>
      </c>
      <c r="L415" s="46"/>
      <c r="M415" s="213" t="s">
        <v>19</v>
      </c>
      <c r="N415" s="214" t="s">
        <v>43</v>
      </c>
      <c r="O415" s="86"/>
      <c r="P415" s="215">
        <f>O415*H415</f>
        <v>0</v>
      </c>
      <c r="Q415" s="215">
        <v>2.83331</v>
      </c>
      <c r="R415" s="215">
        <f>Q415*H415</f>
        <v>3.0486415600000001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127</v>
      </c>
      <c r="AT415" s="217" t="s">
        <v>122</v>
      </c>
      <c r="AU415" s="217" t="s">
        <v>82</v>
      </c>
      <c r="AY415" s="19" t="s">
        <v>120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80</v>
      </c>
      <c r="BK415" s="218">
        <f>ROUND(I415*H415,2)</f>
        <v>0</v>
      </c>
      <c r="BL415" s="19" t="s">
        <v>127</v>
      </c>
      <c r="BM415" s="217" t="s">
        <v>503</v>
      </c>
    </row>
    <row r="416" s="2" customFormat="1">
      <c r="A416" s="40"/>
      <c r="B416" s="41"/>
      <c r="C416" s="42"/>
      <c r="D416" s="219" t="s">
        <v>129</v>
      </c>
      <c r="E416" s="42"/>
      <c r="F416" s="220" t="s">
        <v>504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129</v>
      </c>
      <c r="AU416" s="19" t="s">
        <v>82</v>
      </c>
    </row>
    <row r="417" s="2" customFormat="1">
      <c r="A417" s="40"/>
      <c r="B417" s="41"/>
      <c r="C417" s="42"/>
      <c r="D417" s="224" t="s">
        <v>131</v>
      </c>
      <c r="E417" s="42"/>
      <c r="F417" s="225" t="s">
        <v>505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131</v>
      </c>
      <c r="AU417" s="19" t="s">
        <v>82</v>
      </c>
    </row>
    <row r="418" s="13" customFormat="1">
      <c r="A418" s="13"/>
      <c r="B418" s="226"/>
      <c r="C418" s="227"/>
      <c r="D418" s="219" t="s">
        <v>144</v>
      </c>
      <c r="E418" s="228" t="s">
        <v>19</v>
      </c>
      <c r="F418" s="229" t="s">
        <v>335</v>
      </c>
      <c r="G418" s="227"/>
      <c r="H418" s="228" t="s">
        <v>19</v>
      </c>
      <c r="I418" s="230"/>
      <c r="J418" s="227"/>
      <c r="K418" s="227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144</v>
      </c>
      <c r="AU418" s="235" t="s">
        <v>82</v>
      </c>
      <c r="AV418" s="13" t="s">
        <v>80</v>
      </c>
      <c r="AW418" s="13" t="s">
        <v>33</v>
      </c>
      <c r="AX418" s="13" t="s">
        <v>72</v>
      </c>
      <c r="AY418" s="235" t="s">
        <v>120</v>
      </c>
    </row>
    <row r="419" s="13" customFormat="1">
      <c r="A419" s="13"/>
      <c r="B419" s="226"/>
      <c r="C419" s="227"/>
      <c r="D419" s="219" t="s">
        <v>144</v>
      </c>
      <c r="E419" s="228" t="s">
        <v>19</v>
      </c>
      <c r="F419" s="229" t="s">
        <v>193</v>
      </c>
      <c r="G419" s="227"/>
      <c r="H419" s="228" t="s">
        <v>19</v>
      </c>
      <c r="I419" s="230"/>
      <c r="J419" s="227"/>
      <c r="K419" s="227"/>
      <c r="L419" s="231"/>
      <c r="M419" s="232"/>
      <c r="N419" s="233"/>
      <c r="O419" s="233"/>
      <c r="P419" s="233"/>
      <c r="Q419" s="233"/>
      <c r="R419" s="233"/>
      <c r="S419" s="233"/>
      <c r="T419" s="23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5" t="s">
        <v>144</v>
      </c>
      <c r="AU419" s="235" t="s">
        <v>82</v>
      </c>
      <c r="AV419" s="13" t="s">
        <v>80</v>
      </c>
      <c r="AW419" s="13" t="s">
        <v>33</v>
      </c>
      <c r="AX419" s="13" t="s">
        <v>72</v>
      </c>
      <c r="AY419" s="235" t="s">
        <v>120</v>
      </c>
    </row>
    <row r="420" s="14" customFormat="1">
      <c r="A420" s="14"/>
      <c r="B420" s="236"/>
      <c r="C420" s="237"/>
      <c r="D420" s="219" t="s">
        <v>144</v>
      </c>
      <c r="E420" s="238" t="s">
        <v>19</v>
      </c>
      <c r="F420" s="239" t="s">
        <v>506</v>
      </c>
      <c r="G420" s="237"/>
      <c r="H420" s="240">
        <v>0.62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144</v>
      </c>
      <c r="AU420" s="246" t="s">
        <v>82</v>
      </c>
      <c r="AV420" s="14" t="s">
        <v>82</v>
      </c>
      <c r="AW420" s="14" t="s">
        <v>33</v>
      </c>
      <c r="AX420" s="14" t="s">
        <v>72</v>
      </c>
      <c r="AY420" s="246" t="s">
        <v>120</v>
      </c>
    </row>
    <row r="421" s="13" customFormat="1">
      <c r="A421" s="13"/>
      <c r="B421" s="226"/>
      <c r="C421" s="227"/>
      <c r="D421" s="219" t="s">
        <v>144</v>
      </c>
      <c r="E421" s="228" t="s">
        <v>19</v>
      </c>
      <c r="F421" s="229" t="s">
        <v>195</v>
      </c>
      <c r="G421" s="227"/>
      <c r="H421" s="228" t="s">
        <v>19</v>
      </c>
      <c r="I421" s="230"/>
      <c r="J421" s="227"/>
      <c r="K421" s="227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144</v>
      </c>
      <c r="AU421" s="235" t="s">
        <v>82</v>
      </c>
      <c r="AV421" s="13" t="s">
        <v>80</v>
      </c>
      <c r="AW421" s="13" t="s">
        <v>33</v>
      </c>
      <c r="AX421" s="13" t="s">
        <v>72</v>
      </c>
      <c r="AY421" s="235" t="s">
        <v>120</v>
      </c>
    </row>
    <row r="422" s="14" customFormat="1">
      <c r="A422" s="14"/>
      <c r="B422" s="236"/>
      <c r="C422" s="237"/>
      <c r="D422" s="219" t="s">
        <v>144</v>
      </c>
      <c r="E422" s="238" t="s">
        <v>19</v>
      </c>
      <c r="F422" s="239" t="s">
        <v>507</v>
      </c>
      <c r="G422" s="237"/>
      <c r="H422" s="240">
        <v>0.45600000000000002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144</v>
      </c>
      <c r="AU422" s="246" t="s">
        <v>82</v>
      </c>
      <c r="AV422" s="14" t="s">
        <v>82</v>
      </c>
      <c r="AW422" s="14" t="s">
        <v>33</v>
      </c>
      <c r="AX422" s="14" t="s">
        <v>72</v>
      </c>
      <c r="AY422" s="246" t="s">
        <v>120</v>
      </c>
    </row>
    <row r="423" s="15" customFormat="1">
      <c r="A423" s="15"/>
      <c r="B423" s="247"/>
      <c r="C423" s="248"/>
      <c r="D423" s="219" t="s">
        <v>144</v>
      </c>
      <c r="E423" s="249" t="s">
        <v>19</v>
      </c>
      <c r="F423" s="250" t="s">
        <v>202</v>
      </c>
      <c r="G423" s="248"/>
      <c r="H423" s="251">
        <v>1.0760000000000001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144</v>
      </c>
      <c r="AU423" s="257" t="s">
        <v>82</v>
      </c>
      <c r="AV423" s="15" t="s">
        <v>127</v>
      </c>
      <c r="AW423" s="15" t="s">
        <v>33</v>
      </c>
      <c r="AX423" s="15" t="s">
        <v>80</v>
      </c>
      <c r="AY423" s="257" t="s">
        <v>120</v>
      </c>
    </row>
    <row r="424" s="2" customFormat="1" ht="16.5" customHeight="1">
      <c r="A424" s="40"/>
      <c r="B424" s="41"/>
      <c r="C424" s="206" t="s">
        <v>508</v>
      </c>
      <c r="D424" s="206" t="s">
        <v>122</v>
      </c>
      <c r="E424" s="207" t="s">
        <v>509</v>
      </c>
      <c r="F424" s="208" t="s">
        <v>510</v>
      </c>
      <c r="G424" s="209" t="s">
        <v>206</v>
      </c>
      <c r="H424" s="210">
        <v>0.32400000000000001</v>
      </c>
      <c r="I424" s="211"/>
      <c r="J424" s="212">
        <f>ROUND(I424*H424,2)</f>
        <v>0</v>
      </c>
      <c r="K424" s="208" t="s">
        <v>126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127</v>
      </c>
      <c r="AT424" s="217" t="s">
        <v>122</v>
      </c>
      <c r="AU424" s="217" t="s">
        <v>82</v>
      </c>
      <c r="AY424" s="19" t="s">
        <v>120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127</v>
      </c>
      <c r="BM424" s="217" t="s">
        <v>511</v>
      </c>
    </row>
    <row r="425" s="2" customFormat="1">
      <c r="A425" s="40"/>
      <c r="B425" s="41"/>
      <c r="C425" s="42"/>
      <c r="D425" s="219" t="s">
        <v>129</v>
      </c>
      <c r="E425" s="42"/>
      <c r="F425" s="220" t="s">
        <v>512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129</v>
      </c>
      <c r="AU425" s="19" t="s">
        <v>82</v>
      </c>
    </row>
    <row r="426" s="2" customFormat="1">
      <c r="A426" s="40"/>
      <c r="B426" s="41"/>
      <c r="C426" s="42"/>
      <c r="D426" s="224" t="s">
        <v>131</v>
      </c>
      <c r="E426" s="42"/>
      <c r="F426" s="225" t="s">
        <v>513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131</v>
      </c>
      <c r="AU426" s="19" t="s">
        <v>82</v>
      </c>
    </row>
    <row r="427" s="13" customFormat="1">
      <c r="A427" s="13"/>
      <c r="B427" s="226"/>
      <c r="C427" s="227"/>
      <c r="D427" s="219" t="s">
        <v>144</v>
      </c>
      <c r="E427" s="228" t="s">
        <v>19</v>
      </c>
      <c r="F427" s="229" t="s">
        <v>338</v>
      </c>
      <c r="G427" s="227"/>
      <c r="H427" s="228" t="s">
        <v>19</v>
      </c>
      <c r="I427" s="230"/>
      <c r="J427" s="227"/>
      <c r="K427" s="227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144</v>
      </c>
      <c r="AU427" s="235" t="s">
        <v>82</v>
      </c>
      <c r="AV427" s="13" t="s">
        <v>80</v>
      </c>
      <c r="AW427" s="13" t="s">
        <v>33</v>
      </c>
      <c r="AX427" s="13" t="s">
        <v>72</v>
      </c>
      <c r="AY427" s="235" t="s">
        <v>120</v>
      </c>
    </row>
    <row r="428" s="14" customFormat="1">
      <c r="A428" s="14"/>
      <c r="B428" s="236"/>
      <c r="C428" s="237"/>
      <c r="D428" s="219" t="s">
        <v>144</v>
      </c>
      <c r="E428" s="238" t="s">
        <v>19</v>
      </c>
      <c r="F428" s="239" t="s">
        <v>514</v>
      </c>
      <c r="G428" s="237"/>
      <c r="H428" s="240">
        <v>0.32400000000000001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144</v>
      </c>
      <c r="AU428" s="246" t="s">
        <v>82</v>
      </c>
      <c r="AV428" s="14" t="s">
        <v>82</v>
      </c>
      <c r="AW428" s="14" t="s">
        <v>33</v>
      </c>
      <c r="AX428" s="14" t="s">
        <v>80</v>
      </c>
      <c r="AY428" s="246" t="s">
        <v>120</v>
      </c>
    </row>
    <row r="429" s="2" customFormat="1" ht="16.5" customHeight="1">
      <c r="A429" s="40"/>
      <c r="B429" s="41"/>
      <c r="C429" s="206" t="s">
        <v>478</v>
      </c>
      <c r="D429" s="206" t="s">
        <v>122</v>
      </c>
      <c r="E429" s="207" t="s">
        <v>515</v>
      </c>
      <c r="F429" s="208" t="s">
        <v>516</v>
      </c>
      <c r="G429" s="209" t="s">
        <v>206</v>
      </c>
      <c r="H429" s="210">
        <v>0.51000000000000001</v>
      </c>
      <c r="I429" s="211"/>
      <c r="J429" s="212">
        <f>ROUND(I429*H429,2)</f>
        <v>0</v>
      </c>
      <c r="K429" s="208" t="s">
        <v>126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127</v>
      </c>
      <c r="AT429" s="217" t="s">
        <v>122</v>
      </c>
      <c r="AU429" s="217" t="s">
        <v>82</v>
      </c>
      <c r="AY429" s="19" t="s">
        <v>120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127</v>
      </c>
      <c r="BM429" s="217" t="s">
        <v>517</v>
      </c>
    </row>
    <row r="430" s="2" customFormat="1">
      <c r="A430" s="40"/>
      <c r="B430" s="41"/>
      <c r="C430" s="42"/>
      <c r="D430" s="219" t="s">
        <v>129</v>
      </c>
      <c r="E430" s="42"/>
      <c r="F430" s="220" t="s">
        <v>518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129</v>
      </c>
      <c r="AU430" s="19" t="s">
        <v>82</v>
      </c>
    </row>
    <row r="431" s="2" customFormat="1">
      <c r="A431" s="40"/>
      <c r="B431" s="41"/>
      <c r="C431" s="42"/>
      <c r="D431" s="224" t="s">
        <v>131</v>
      </c>
      <c r="E431" s="42"/>
      <c r="F431" s="225" t="s">
        <v>519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131</v>
      </c>
      <c r="AU431" s="19" t="s">
        <v>82</v>
      </c>
    </row>
    <row r="432" s="13" customFormat="1">
      <c r="A432" s="13"/>
      <c r="B432" s="226"/>
      <c r="C432" s="227"/>
      <c r="D432" s="219" t="s">
        <v>144</v>
      </c>
      <c r="E432" s="228" t="s">
        <v>19</v>
      </c>
      <c r="F432" s="229" t="s">
        <v>520</v>
      </c>
      <c r="G432" s="227"/>
      <c r="H432" s="228" t="s">
        <v>19</v>
      </c>
      <c r="I432" s="230"/>
      <c r="J432" s="227"/>
      <c r="K432" s="227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144</v>
      </c>
      <c r="AU432" s="235" t="s">
        <v>82</v>
      </c>
      <c r="AV432" s="13" t="s">
        <v>80</v>
      </c>
      <c r="AW432" s="13" t="s">
        <v>33</v>
      </c>
      <c r="AX432" s="13" t="s">
        <v>72</v>
      </c>
      <c r="AY432" s="235" t="s">
        <v>120</v>
      </c>
    </row>
    <row r="433" s="14" customFormat="1">
      <c r="A433" s="14"/>
      <c r="B433" s="236"/>
      <c r="C433" s="237"/>
      <c r="D433" s="219" t="s">
        <v>144</v>
      </c>
      <c r="E433" s="238" t="s">
        <v>19</v>
      </c>
      <c r="F433" s="239" t="s">
        <v>521</v>
      </c>
      <c r="G433" s="237"/>
      <c r="H433" s="240">
        <v>0.51000000000000001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144</v>
      </c>
      <c r="AU433" s="246" t="s">
        <v>82</v>
      </c>
      <c r="AV433" s="14" t="s">
        <v>82</v>
      </c>
      <c r="AW433" s="14" t="s">
        <v>33</v>
      </c>
      <c r="AX433" s="14" t="s">
        <v>80</v>
      </c>
      <c r="AY433" s="246" t="s">
        <v>120</v>
      </c>
    </row>
    <row r="434" s="2" customFormat="1" ht="16.5" customHeight="1">
      <c r="A434" s="40"/>
      <c r="B434" s="41"/>
      <c r="C434" s="206" t="s">
        <v>522</v>
      </c>
      <c r="D434" s="206" t="s">
        <v>122</v>
      </c>
      <c r="E434" s="207" t="s">
        <v>523</v>
      </c>
      <c r="F434" s="208" t="s">
        <v>524</v>
      </c>
      <c r="G434" s="209" t="s">
        <v>125</v>
      </c>
      <c r="H434" s="210">
        <v>1.6200000000000001</v>
      </c>
      <c r="I434" s="211"/>
      <c r="J434" s="212">
        <f>ROUND(I434*H434,2)</f>
        <v>0</v>
      </c>
      <c r="K434" s="208" t="s">
        <v>126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0.0063200000000000001</v>
      </c>
      <c r="R434" s="215">
        <f>Q434*H434</f>
        <v>0.010238400000000002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127</v>
      </c>
      <c r="AT434" s="217" t="s">
        <v>122</v>
      </c>
      <c r="AU434" s="217" t="s">
        <v>82</v>
      </c>
      <c r="AY434" s="19" t="s">
        <v>120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127</v>
      </c>
      <c r="BM434" s="217" t="s">
        <v>525</v>
      </c>
    </row>
    <row r="435" s="2" customFormat="1">
      <c r="A435" s="40"/>
      <c r="B435" s="41"/>
      <c r="C435" s="42"/>
      <c r="D435" s="219" t="s">
        <v>129</v>
      </c>
      <c r="E435" s="42"/>
      <c r="F435" s="220" t="s">
        <v>526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129</v>
      </c>
      <c r="AU435" s="19" t="s">
        <v>82</v>
      </c>
    </row>
    <row r="436" s="2" customFormat="1">
      <c r="A436" s="40"/>
      <c r="B436" s="41"/>
      <c r="C436" s="42"/>
      <c r="D436" s="224" t="s">
        <v>131</v>
      </c>
      <c r="E436" s="42"/>
      <c r="F436" s="225" t="s">
        <v>527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131</v>
      </c>
      <c r="AU436" s="19" t="s">
        <v>82</v>
      </c>
    </row>
    <row r="437" s="13" customFormat="1">
      <c r="A437" s="13"/>
      <c r="B437" s="226"/>
      <c r="C437" s="227"/>
      <c r="D437" s="219" t="s">
        <v>144</v>
      </c>
      <c r="E437" s="228" t="s">
        <v>19</v>
      </c>
      <c r="F437" s="229" t="s">
        <v>520</v>
      </c>
      <c r="G437" s="227"/>
      <c r="H437" s="228" t="s">
        <v>19</v>
      </c>
      <c r="I437" s="230"/>
      <c r="J437" s="227"/>
      <c r="K437" s="227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144</v>
      </c>
      <c r="AU437" s="235" t="s">
        <v>82</v>
      </c>
      <c r="AV437" s="13" t="s">
        <v>80</v>
      </c>
      <c r="AW437" s="13" t="s">
        <v>33</v>
      </c>
      <c r="AX437" s="13" t="s">
        <v>72</v>
      </c>
      <c r="AY437" s="235" t="s">
        <v>120</v>
      </c>
    </row>
    <row r="438" s="14" customFormat="1">
      <c r="A438" s="14"/>
      <c r="B438" s="236"/>
      <c r="C438" s="237"/>
      <c r="D438" s="219" t="s">
        <v>144</v>
      </c>
      <c r="E438" s="238" t="s">
        <v>19</v>
      </c>
      <c r="F438" s="239" t="s">
        <v>528</v>
      </c>
      <c r="G438" s="237"/>
      <c r="H438" s="240">
        <v>1.6200000000000001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144</v>
      </c>
      <c r="AU438" s="246" t="s">
        <v>82</v>
      </c>
      <c r="AV438" s="14" t="s">
        <v>82</v>
      </c>
      <c r="AW438" s="14" t="s">
        <v>33</v>
      </c>
      <c r="AX438" s="14" t="s">
        <v>80</v>
      </c>
      <c r="AY438" s="246" t="s">
        <v>120</v>
      </c>
    </row>
    <row r="439" s="2" customFormat="1" ht="16.5" customHeight="1">
      <c r="A439" s="40"/>
      <c r="B439" s="41"/>
      <c r="C439" s="206" t="s">
        <v>529</v>
      </c>
      <c r="D439" s="206" t="s">
        <v>122</v>
      </c>
      <c r="E439" s="207" t="s">
        <v>530</v>
      </c>
      <c r="F439" s="208" t="s">
        <v>531</v>
      </c>
      <c r="G439" s="209" t="s">
        <v>293</v>
      </c>
      <c r="H439" s="210">
        <v>0.027</v>
      </c>
      <c r="I439" s="211"/>
      <c r="J439" s="212">
        <f>ROUND(I439*H439,2)</f>
        <v>0</v>
      </c>
      <c r="K439" s="208" t="s">
        <v>126</v>
      </c>
      <c r="L439" s="46"/>
      <c r="M439" s="213" t="s">
        <v>19</v>
      </c>
      <c r="N439" s="214" t="s">
        <v>43</v>
      </c>
      <c r="O439" s="86"/>
      <c r="P439" s="215">
        <f>O439*H439</f>
        <v>0</v>
      </c>
      <c r="Q439" s="215">
        <v>1.06277</v>
      </c>
      <c r="R439" s="215">
        <f>Q439*H439</f>
        <v>0.028694789999999998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127</v>
      </c>
      <c r="AT439" s="217" t="s">
        <v>122</v>
      </c>
      <c r="AU439" s="217" t="s">
        <v>82</v>
      </c>
      <c r="AY439" s="19" t="s">
        <v>120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80</v>
      </c>
      <c r="BK439" s="218">
        <f>ROUND(I439*H439,2)</f>
        <v>0</v>
      </c>
      <c r="BL439" s="19" t="s">
        <v>127</v>
      </c>
      <c r="BM439" s="217" t="s">
        <v>532</v>
      </c>
    </row>
    <row r="440" s="2" customFormat="1">
      <c r="A440" s="40"/>
      <c r="B440" s="41"/>
      <c r="C440" s="42"/>
      <c r="D440" s="219" t="s">
        <v>129</v>
      </c>
      <c r="E440" s="42"/>
      <c r="F440" s="220" t="s">
        <v>533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129</v>
      </c>
      <c r="AU440" s="19" t="s">
        <v>82</v>
      </c>
    </row>
    <row r="441" s="2" customFormat="1">
      <c r="A441" s="40"/>
      <c r="B441" s="41"/>
      <c r="C441" s="42"/>
      <c r="D441" s="224" t="s">
        <v>131</v>
      </c>
      <c r="E441" s="42"/>
      <c r="F441" s="225" t="s">
        <v>534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131</v>
      </c>
      <c r="AU441" s="19" t="s">
        <v>82</v>
      </c>
    </row>
    <row r="442" s="13" customFormat="1">
      <c r="A442" s="13"/>
      <c r="B442" s="226"/>
      <c r="C442" s="227"/>
      <c r="D442" s="219" t="s">
        <v>144</v>
      </c>
      <c r="E442" s="228" t="s">
        <v>19</v>
      </c>
      <c r="F442" s="229" t="s">
        <v>535</v>
      </c>
      <c r="G442" s="227"/>
      <c r="H442" s="228" t="s">
        <v>19</v>
      </c>
      <c r="I442" s="230"/>
      <c r="J442" s="227"/>
      <c r="K442" s="227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144</v>
      </c>
      <c r="AU442" s="235" t="s">
        <v>82</v>
      </c>
      <c r="AV442" s="13" t="s">
        <v>80</v>
      </c>
      <c r="AW442" s="13" t="s">
        <v>33</v>
      </c>
      <c r="AX442" s="13" t="s">
        <v>72</v>
      </c>
      <c r="AY442" s="235" t="s">
        <v>120</v>
      </c>
    </row>
    <row r="443" s="13" customFormat="1">
      <c r="A443" s="13"/>
      <c r="B443" s="226"/>
      <c r="C443" s="227"/>
      <c r="D443" s="219" t="s">
        <v>144</v>
      </c>
      <c r="E443" s="228" t="s">
        <v>19</v>
      </c>
      <c r="F443" s="229" t="s">
        <v>520</v>
      </c>
      <c r="G443" s="227"/>
      <c r="H443" s="228" t="s">
        <v>19</v>
      </c>
      <c r="I443" s="230"/>
      <c r="J443" s="227"/>
      <c r="K443" s="227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144</v>
      </c>
      <c r="AU443" s="235" t="s">
        <v>82</v>
      </c>
      <c r="AV443" s="13" t="s">
        <v>80</v>
      </c>
      <c r="AW443" s="13" t="s">
        <v>33</v>
      </c>
      <c r="AX443" s="13" t="s">
        <v>72</v>
      </c>
      <c r="AY443" s="235" t="s">
        <v>120</v>
      </c>
    </row>
    <row r="444" s="14" customFormat="1">
      <c r="A444" s="14"/>
      <c r="B444" s="236"/>
      <c r="C444" s="237"/>
      <c r="D444" s="219" t="s">
        <v>144</v>
      </c>
      <c r="E444" s="238" t="s">
        <v>19</v>
      </c>
      <c r="F444" s="239" t="s">
        <v>536</v>
      </c>
      <c r="G444" s="237"/>
      <c r="H444" s="240">
        <v>0.027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144</v>
      </c>
      <c r="AU444" s="246" t="s">
        <v>82</v>
      </c>
      <c r="AV444" s="14" t="s">
        <v>82</v>
      </c>
      <c r="AW444" s="14" t="s">
        <v>33</v>
      </c>
      <c r="AX444" s="14" t="s">
        <v>80</v>
      </c>
      <c r="AY444" s="246" t="s">
        <v>120</v>
      </c>
    </row>
    <row r="445" s="2" customFormat="1" ht="21.75" customHeight="1">
      <c r="A445" s="40"/>
      <c r="B445" s="41"/>
      <c r="C445" s="206" t="s">
        <v>537</v>
      </c>
      <c r="D445" s="206" t="s">
        <v>122</v>
      </c>
      <c r="E445" s="207" t="s">
        <v>538</v>
      </c>
      <c r="F445" s="208" t="s">
        <v>539</v>
      </c>
      <c r="G445" s="209" t="s">
        <v>206</v>
      </c>
      <c r="H445" s="210">
        <v>2.3250000000000002</v>
      </c>
      <c r="I445" s="211"/>
      <c r="J445" s="212">
        <f>ROUND(I445*H445,2)</f>
        <v>0</v>
      </c>
      <c r="K445" s="208" t="s">
        <v>126</v>
      </c>
      <c r="L445" s="46"/>
      <c r="M445" s="213" t="s">
        <v>19</v>
      </c>
      <c r="N445" s="214" t="s">
        <v>43</v>
      </c>
      <c r="O445" s="86"/>
      <c r="P445" s="215">
        <f>O445*H445</f>
        <v>0</v>
      </c>
      <c r="Q445" s="215">
        <v>2.0327999999999999</v>
      </c>
      <c r="R445" s="215">
        <f>Q445*H445</f>
        <v>4.7262599999999999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127</v>
      </c>
      <c r="AT445" s="217" t="s">
        <v>122</v>
      </c>
      <c r="AU445" s="217" t="s">
        <v>82</v>
      </c>
      <c r="AY445" s="19" t="s">
        <v>120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127</v>
      </c>
      <c r="BM445" s="217" t="s">
        <v>540</v>
      </c>
    </row>
    <row r="446" s="2" customFormat="1">
      <c r="A446" s="40"/>
      <c r="B446" s="41"/>
      <c r="C446" s="42"/>
      <c r="D446" s="219" t="s">
        <v>129</v>
      </c>
      <c r="E446" s="42"/>
      <c r="F446" s="220" t="s">
        <v>541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129</v>
      </c>
      <c r="AU446" s="19" t="s">
        <v>82</v>
      </c>
    </row>
    <row r="447" s="2" customFormat="1">
      <c r="A447" s="40"/>
      <c r="B447" s="41"/>
      <c r="C447" s="42"/>
      <c r="D447" s="224" t="s">
        <v>131</v>
      </c>
      <c r="E447" s="42"/>
      <c r="F447" s="225" t="s">
        <v>542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131</v>
      </c>
      <c r="AU447" s="19" t="s">
        <v>82</v>
      </c>
    </row>
    <row r="448" s="13" customFormat="1">
      <c r="A448" s="13"/>
      <c r="B448" s="226"/>
      <c r="C448" s="227"/>
      <c r="D448" s="219" t="s">
        <v>144</v>
      </c>
      <c r="E448" s="228" t="s">
        <v>19</v>
      </c>
      <c r="F448" s="229" t="s">
        <v>193</v>
      </c>
      <c r="G448" s="227"/>
      <c r="H448" s="228" t="s">
        <v>19</v>
      </c>
      <c r="I448" s="230"/>
      <c r="J448" s="227"/>
      <c r="K448" s="227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144</v>
      </c>
      <c r="AU448" s="235" t="s">
        <v>82</v>
      </c>
      <c r="AV448" s="13" t="s">
        <v>80</v>
      </c>
      <c r="AW448" s="13" t="s">
        <v>33</v>
      </c>
      <c r="AX448" s="13" t="s">
        <v>72</v>
      </c>
      <c r="AY448" s="235" t="s">
        <v>120</v>
      </c>
    </row>
    <row r="449" s="14" customFormat="1">
      <c r="A449" s="14"/>
      <c r="B449" s="236"/>
      <c r="C449" s="237"/>
      <c r="D449" s="219" t="s">
        <v>144</v>
      </c>
      <c r="E449" s="238" t="s">
        <v>19</v>
      </c>
      <c r="F449" s="239" t="s">
        <v>543</v>
      </c>
      <c r="G449" s="237"/>
      <c r="H449" s="240">
        <v>2.3250000000000002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144</v>
      </c>
      <c r="AU449" s="246" t="s">
        <v>82</v>
      </c>
      <c r="AV449" s="14" t="s">
        <v>82</v>
      </c>
      <c r="AW449" s="14" t="s">
        <v>33</v>
      </c>
      <c r="AX449" s="14" t="s">
        <v>80</v>
      </c>
      <c r="AY449" s="246" t="s">
        <v>120</v>
      </c>
    </row>
    <row r="450" s="2" customFormat="1" ht="16.5" customHeight="1">
      <c r="A450" s="40"/>
      <c r="B450" s="41"/>
      <c r="C450" s="206" t="s">
        <v>544</v>
      </c>
      <c r="D450" s="206" t="s">
        <v>122</v>
      </c>
      <c r="E450" s="207" t="s">
        <v>545</v>
      </c>
      <c r="F450" s="208" t="s">
        <v>546</v>
      </c>
      <c r="G450" s="209" t="s">
        <v>125</v>
      </c>
      <c r="H450" s="210">
        <v>35.93</v>
      </c>
      <c r="I450" s="211"/>
      <c r="J450" s="212">
        <f>ROUND(I450*H450,2)</f>
        <v>0</v>
      </c>
      <c r="K450" s="208" t="s">
        <v>126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0.82326999999999995</v>
      </c>
      <c r="R450" s="215">
        <f>Q450*H450</f>
        <v>29.580091099999997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127</v>
      </c>
      <c r="AT450" s="217" t="s">
        <v>122</v>
      </c>
      <c r="AU450" s="217" t="s">
        <v>82</v>
      </c>
      <c r="AY450" s="19" t="s">
        <v>120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127</v>
      </c>
      <c r="BM450" s="217" t="s">
        <v>547</v>
      </c>
    </row>
    <row r="451" s="2" customFormat="1">
      <c r="A451" s="40"/>
      <c r="B451" s="41"/>
      <c r="C451" s="42"/>
      <c r="D451" s="219" t="s">
        <v>129</v>
      </c>
      <c r="E451" s="42"/>
      <c r="F451" s="220" t="s">
        <v>548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129</v>
      </c>
      <c r="AU451" s="19" t="s">
        <v>82</v>
      </c>
    </row>
    <row r="452" s="2" customFormat="1">
      <c r="A452" s="40"/>
      <c r="B452" s="41"/>
      <c r="C452" s="42"/>
      <c r="D452" s="224" t="s">
        <v>131</v>
      </c>
      <c r="E452" s="42"/>
      <c r="F452" s="225" t="s">
        <v>549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131</v>
      </c>
      <c r="AU452" s="19" t="s">
        <v>82</v>
      </c>
    </row>
    <row r="453" s="13" customFormat="1">
      <c r="A453" s="13"/>
      <c r="B453" s="226"/>
      <c r="C453" s="227"/>
      <c r="D453" s="219" t="s">
        <v>144</v>
      </c>
      <c r="E453" s="228" t="s">
        <v>19</v>
      </c>
      <c r="F453" s="229" t="s">
        <v>193</v>
      </c>
      <c r="G453" s="227"/>
      <c r="H453" s="228" t="s">
        <v>19</v>
      </c>
      <c r="I453" s="230"/>
      <c r="J453" s="227"/>
      <c r="K453" s="227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144</v>
      </c>
      <c r="AU453" s="235" t="s">
        <v>82</v>
      </c>
      <c r="AV453" s="13" t="s">
        <v>80</v>
      </c>
      <c r="AW453" s="13" t="s">
        <v>33</v>
      </c>
      <c r="AX453" s="13" t="s">
        <v>72</v>
      </c>
      <c r="AY453" s="235" t="s">
        <v>120</v>
      </c>
    </row>
    <row r="454" s="14" customFormat="1">
      <c r="A454" s="14"/>
      <c r="B454" s="236"/>
      <c r="C454" s="237"/>
      <c r="D454" s="219" t="s">
        <v>144</v>
      </c>
      <c r="E454" s="238" t="s">
        <v>19</v>
      </c>
      <c r="F454" s="239" t="s">
        <v>200</v>
      </c>
      <c r="G454" s="237"/>
      <c r="H454" s="240">
        <v>7.4500000000000002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144</v>
      </c>
      <c r="AU454" s="246" t="s">
        <v>82</v>
      </c>
      <c r="AV454" s="14" t="s">
        <v>82</v>
      </c>
      <c r="AW454" s="14" t="s">
        <v>33</v>
      </c>
      <c r="AX454" s="14" t="s">
        <v>72</v>
      </c>
      <c r="AY454" s="246" t="s">
        <v>120</v>
      </c>
    </row>
    <row r="455" s="13" customFormat="1">
      <c r="A455" s="13"/>
      <c r="B455" s="226"/>
      <c r="C455" s="227"/>
      <c r="D455" s="219" t="s">
        <v>144</v>
      </c>
      <c r="E455" s="228" t="s">
        <v>19</v>
      </c>
      <c r="F455" s="229" t="s">
        <v>195</v>
      </c>
      <c r="G455" s="227"/>
      <c r="H455" s="228" t="s">
        <v>19</v>
      </c>
      <c r="I455" s="230"/>
      <c r="J455" s="227"/>
      <c r="K455" s="227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144</v>
      </c>
      <c r="AU455" s="235" t="s">
        <v>82</v>
      </c>
      <c r="AV455" s="13" t="s">
        <v>80</v>
      </c>
      <c r="AW455" s="13" t="s">
        <v>33</v>
      </c>
      <c r="AX455" s="13" t="s">
        <v>72</v>
      </c>
      <c r="AY455" s="235" t="s">
        <v>120</v>
      </c>
    </row>
    <row r="456" s="14" customFormat="1">
      <c r="A456" s="14"/>
      <c r="B456" s="236"/>
      <c r="C456" s="237"/>
      <c r="D456" s="219" t="s">
        <v>144</v>
      </c>
      <c r="E456" s="238" t="s">
        <v>19</v>
      </c>
      <c r="F456" s="239" t="s">
        <v>201</v>
      </c>
      <c r="G456" s="237"/>
      <c r="H456" s="240">
        <v>28.48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144</v>
      </c>
      <c r="AU456" s="246" t="s">
        <v>82</v>
      </c>
      <c r="AV456" s="14" t="s">
        <v>82</v>
      </c>
      <c r="AW456" s="14" t="s">
        <v>33</v>
      </c>
      <c r="AX456" s="14" t="s">
        <v>72</v>
      </c>
      <c r="AY456" s="246" t="s">
        <v>120</v>
      </c>
    </row>
    <row r="457" s="15" customFormat="1">
      <c r="A457" s="15"/>
      <c r="B457" s="247"/>
      <c r="C457" s="248"/>
      <c r="D457" s="219" t="s">
        <v>144</v>
      </c>
      <c r="E457" s="249" t="s">
        <v>19</v>
      </c>
      <c r="F457" s="250" t="s">
        <v>202</v>
      </c>
      <c r="G457" s="248"/>
      <c r="H457" s="251">
        <v>35.93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7" t="s">
        <v>144</v>
      </c>
      <c r="AU457" s="257" t="s">
        <v>82</v>
      </c>
      <c r="AV457" s="15" t="s">
        <v>127</v>
      </c>
      <c r="AW457" s="15" t="s">
        <v>33</v>
      </c>
      <c r="AX457" s="15" t="s">
        <v>80</v>
      </c>
      <c r="AY457" s="257" t="s">
        <v>120</v>
      </c>
    </row>
    <row r="458" s="12" customFormat="1" ht="22.8" customHeight="1">
      <c r="A458" s="12"/>
      <c r="B458" s="190"/>
      <c r="C458" s="191"/>
      <c r="D458" s="192" t="s">
        <v>71</v>
      </c>
      <c r="E458" s="204" t="s">
        <v>158</v>
      </c>
      <c r="F458" s="204" t="s">
        <v>550</v>
      </c>
      <c r="G458" s="191"/>
      <c r="H458" s="191"/>
      <c r="I458" s="194"/>
      <c r="J458" s="205">
        <f>BK458</f>
        <v>0</v>
      </c>
      <c r="K458" s="191"/>
      <c r="L458" s="196"/>
      <c r="M458" s="197"/>
      <c r="N458" s="198"/>
      <c r="O458" s="198"/>
      <c r="P458" s="199">
        <f>SUM(P459:P470)</f>
        <v>0</v>
      </c>
      <c r="Q458" s="198"/>
      <c r="R458" s="199">
        <f>SUM(R459:R470)</f>
        <v>0</v>
      </c>
      <c r="S458" s="198"/>
      <c r="T458" s="200">
        <f>SUM(T459:T470)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1" t="s">
        <v>80</v>
      </c>
      <c r="AT458" s="202" t="s">
        <v>71</v>
      </c>
      <c r="AU458" s="202" t="s">
        <v>80</v>
      </c>
      <c r="AY458" s="201" t="s">
        <v>120</v>
      </c>
      <c r="BK458" s="203">
        <f>SUM(BK459:BK470)</f>
        <v>0</v>
      </c>
    </row>
    <row r="459" s="2" customFormat="1" ht="16.5" customHeight="1">
      <c r="A459" s="40"/>
      <c r="B459" s="41"/>
      <c r="C459" s="206" t="s">
        <v>551</v>
      </c>
      <c r="D459" s="206" t="s">
        <v>122</v>
      </c>
      <c r="E459" s="207" t="s">
        <v>552</v>
      </c>
      <c r="F459" s="208" t="s">
        <v>553</v>
      </c>
      <c r="G459" s="209" t="s">
        <v>125</v>
      </c>
      <c r="H459" s="210">
        <v>44</v>
      </c>
      <c r="I459" s="211"/>
      <c r="J459" s="212">
        <f>ROUND(I459*H459,2)</f>
        <v>0</v>
      </c>
      <c r="K459" s="208" t="s">
        <v>126</v>
      </c>
      <c r="L459" s="46"/>
      <c r="M459" s="213" t="s">
        <v>19</v>
      </c>
      <c r="N459" s="214" t="s">
        <v>43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127</v>
      </c>
      <c r="AT459" s="217" t="s">
        <v>122</v>
      </c>
      <c r="AU459" s="217" t="s">
        <v>82</v>
      </c>
      <c r="AY459" s="19" t="s">
        <v>120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80</v>
      </c>
      <c r="BK459" s="218">
        <f>ROUND(I459*H459,2)</f>
        <v>0</v>
      </c>
      <c r="BL459" s="19" t="s">
        <v>127</v>
      </c>
      <c r="BM459" s="217" t="s">
        <v>554</v>
      </c>
    </row>
    <row r="460" s="2" customFormat="1">
      <c r="A460" s="40"/>
      <c r="B460" s="41"/>
      <c r="C460" s="42"/>
      <c r="D460" s="219" t="s">
        <v>129</v>
      </c>
      <c r="E460" s="42"/>
      <c r="F460" s="220" t="s">
        <v>555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129</v>
      </c>
      <c r="AU460" s="19" t="s">
        <v>82</v>
      </c>
    </row>
    <row r="461" s="2" customFormat="1">
      <c r="A461" s="40"/>
      <c r="B461" s="41"/>
      <c r="C461" s="42"/>
      <c r="D461" s="224" t="s">
        <v>131</v>
      </c>
      <c r="E461" s="42"/>
      <c r="F461" s="225" t="s">
        <v>556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131</v>
      </c>
      <c r="AU461" s="19" t="s">
        <v>82</v>
      </c>
    </row>
    <row r="462" s="13" customFormat="1">
      <c r="A462" s="13"/>
      <c r="B462" s="226"/>
      <c r="C462" s="227"/>
      <c r="D462" s="219" t="s">
        <v>144</v>
      </c>
      <c r="E462" s="228" t="s">
        <v>19</v>
      </c>
      <c r="F462" s="229" t="s">
        <v>145</v>
      </c>
      <c r="G462" s="227"/>
      <c r="H462" s="228" t="s">
        <v>19</v>
      </c>
      <c r="I462" s="230"/>
      <c r="J462" s="227"/>
      <c r="K462" s="227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144</v>
      </c>
      <c r="AU462" s="235" t="s">
        <v>82</v>
      </c>
      <c r="AV462" s="13" t="s">
        <v>80</v>
      </c>
      <c r="AW462" s="13" t="s">
        <v>33</v>
      </c>
      <c r="AX462" s="13" t="s">
        <v>72</v>
      </c>
      <c r="AY462" s="235" t="s">
        <v>120</v>
      </c>
    </row>
    <row r="463" s="13" customFormat="1">
      <c r="A463" s="13"/>
      <c r="B463" s="226"/>
      <c r="C463" s="227"/>
      <c r="D463" s="219" t="s">
        <v>144</v>
      </c>
      <c r="E463" s="228" t="s">
        <v>19</v>
      </c>
      <c r="F463" s="229" t="s">
        <v>557</v>
      </c>
      <c r="G463" s="227"/>
      <c r="H463" s="228" t="s">
        <v>19</v>
      </c>
      <c r="I463" s="230"/>
      <c r="J463" s="227"/>
      <c r="K463" s="227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144</v>
      </c>
      <c r="AU463" s="235" t="s">
        <v>82</v>
      </c>
      <c r="AV463" s="13" t="s">
        <v>80</v>
      </c>
      <c r="AW463" s="13" t="s">
        <v>33</v>
      </c>
      <c r="AX463" s="13" t="s">
        <v>72</v>
      </c>
      <c r="AY463" s="235" t="s">
        <v>120</v>
      </c>
    </row>
    <row r="464" s="14" customFormat="1">
      <c r="A464" s="14"/>
      <c r="B464" s="236"/>
      <c r="C464" s="237"/>
      <c r="D464" s="219" t="s">
        <v>144</v>
      </c>
      <c r="E464" s="238" t="s">
        <v>19</v>
      </c>
      <c r="F464" s="239" t="s">
        <v>149</v>
      </c>
      <c r="G464" s="237"/>
      <c r="H464" s="240">
        <v>44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144</v>
      </c>
      <c r="AU464" s="246" t="s">
        <v>82</v>
      </c>
      <c r="AV464" s="14" t="s">
        <v>82</v>
      </c>
      <c r="AW464" s="14" t="s">
        <v>33</v>
      </c>
      <c r="AX464" s="14" t="s">
        <v>80</v>
      </c>
      <c r="AY464" s="246" t="s">
        <v>120</v>
      </c>
    </row>
    <row r="465" s="2" customFormat="1" ht="16.5" customHeight="1">
      <c r="A465" s="40"/>
      <c r="B465" s="41"/>
      <c r="C465" s="206" t="s">
        <v>558</v>
      </c>
      <c r="D465" s="206" t="s">
        <v>122</v>
      </c>
      <c r="E465" s="207" t="s">
        <v>559</v>
      </c>
      <c r="F465" s="208" t="s">
        <v>560</v>
      </c>
      <c r="G465" s="209" t="s">
        <v>125</v>
      </c>
      <c r="H465" s="210">
        <v>44</v>
      </c>
      <c r="I465" s="211"/>
      <c r="J465" s="212">
        <f>ROUND(I465*H465,2)</f>
        <v>0</v>
      </c>
      <c r="K465" s="208" t="s">
        <v>126</v>
      </c>
      <c r="L465" s="46"/>
      <c r="M465" s="213" t="s">
        <v>19</v>
      </c>
      <c r="N465" s="214" t="s">
        <v>43</v>
      </c>
      <c r="O465" s="86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127</v>
      </c>
      <c r="AT465" s="217" t="s">
        <v>122</v>
      </c>
      <c r="AU465" s="217" t="s">
        <v>82</v>
      </c>
      <c r="AY465" s="19" t="s">
        <v>120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80</v>
      </c>
      <c r="BK465" s="218">
        <f>ROUND(I465*H465,2)</f>
        <v>0</v>
      </c>
      <c r="BL465" s="19" t="s">
        <v>127</v>
      </c>
      <c r="BM465" s="217" t="s">
        <v>561</v>
      </c>
    </row>
    <row r="466" s="2" customFormat="1">
      <c r="A466" s="40"/>
      <c r="B466" s="41"/>
      <c r="C466" s="42"/>
      <c r="D466" s="219" t="s">
        <v>129</v>
      </c>
      <c r="E466" s="42"/>
      <c r="F466" s="220" t="s">
        <v>562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129</v>
      </c>
      <c r="AU466" s="19" t="s">
        <v>82</v>
      </c>
    </row>
    <row r="467" s="2" customFormat="1">
      <c r="A467" s="40"/>
      <c r="B467" s="41"/>
      <c r="C467" s="42"/>
      <c r="D467" s="224" t="s">
        <v>131</v>
      </c>
      <c r="E467" s="42"/>
      <c r="F467" s="225" t="s">
        <v>563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131</v>
      </c>
      <c r="AU467" s="19" t="s">
        <v>82</v>
      </c>
    </row>
    <row r="468" s="13" customFormat="1">
      <c r="A468" s="13"/>
      <c r="B468" s="226"/>
      <c r="C468" s="227"/>
      <c r="D468" s="219" t="s">
        <v>144</v>
      </c>
      <c r="E468" s="228" t="s">
        <v>19</v>
      </c>
      <c r="F468" s="229" t="s">
        <v>145</v>
      </c>
      <c r="G468" s="227"/>
      <c r="H468" s="228" t="s">
        <v>19</v>
      </c>
      <c r="I468" s="230"/>
      <c r="J468" s="227"/>
      <c r="K468" s="227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144</v>
      </c>
      <c r="AU468" s="235" t="s">
        <v>82</v>
      </c>
      <c r="AV468" s="13" t="s">
        <v>80</v>
      </c>
      <c r="AW468" s="13" t="s">
        <v>33</v>
      </c>
      <c r="AX468" s="13" t="s">
        <v>72</v>
      </c>
      <c r="AY468" s="235" t="s">
        <v>120</v>
      </c>
    </row>
    <row r="469" s="13" customFormat="1">
      <c r="A469" s="13"/>
      <c r="B469" s="226"/>
      <c r="C469" s="227"/>
      <c r="D469" s="219" t="s">
        <v>144</v>
      </c>
      <c r="E469" s="228" t="s">
        <v>19</v>
      </c>
      <c r="F469" s="229" t="s">
        <v>564</v>
      </c>
      <c r="G469" s="227"/>
      <c r="H469" s="228" t="s">
        <v>19</v>
      </c>
      <c r="I469" s="230"/>
      <c r="J469" s="227"/>
      <c r="K469" s="227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144</v>
      </c>
      <c r="AU469" s="235" t="s">
        <v>82</v>
      </c>
      <c r="AV469" s="13" t="s">
        <v>80</v>
      </c>
      <c r="AW469" s="13" t="s">
        <v>33</v>
      </c>
      <c r="AX469" s="13" t="s">
        <v>72</v>
      </c>
      <c r="AY469" s="235" t="s">
        <v>120</v>
      </c>
    </row>
    <row r="470" s="14" customFormat="1">
      <c r="A470" s="14"/>
      <c r="B470" s="236"/>
      <c r="C470" s="237"/>
      <c r="D470" s="219" t="s">
        <v>144</v>
      </c>
      <c r="E470" s="238" t="s">
        <v>19</v>
      </c>
      <c r="F470" s="239" t="s">
        <v>149</v>
      </c>
      <c r="G470" s="237"/>
      <c r="H470" s="240">
        <v>44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144</v>
      </c>
      <c r="AU470" s="246" t="s">
        <v>82</v>
      </c>
      <c r="AV470" s="14" t="s">
        <v>82</v>
      </c>
      <c r="AW470" s="14" t="s">
        <v>33</v>
      </c>
      <c r="AX470" s="14" t="s">
        <v>80</v>
      </c>
      <c r="AY470" s="246" t="s">
        <v>120</v>
      </c>
    </row>
    <row r="471" s="12" customFormat="1" ht="22.8" customHeight="1">
      <c r="A471" s="12"/>
      <c r="B471" s="190"/>
      <c r="C471" s="191"/>
      <c r="D471" s="192" t="s">
        <v>71</v>
      </c>
      <c r="E471" s="204" t="s">
        <v>182</v>
      </c>
      <c r="F471" s="204" t="s">
        <v>565</v>
      </c>
      <c r="G471" s="191"/>
      <c r="H471" s="191"/>
      <c r="I471" s="194"/>
      <c r="J471" s="205">
        <f>BK471</f>
        <v>0</v>
      </c>
      <c r="K471" s="191"/>
      <c r="L471" s="196"/>
      <c r="M471" s="197"/>
      <c r="N471" s="198"/>
      <c r="O471" s="198"/>
      <c r="P471" s="199">
        <f>SUM(P472:P640)</f>
        <v>0</v>
      </c>
      <c r="Q471" s="198"/>
      <c r="R471" s="199">
        <f>SUM(R472:R640)</f>
        <v>19.26551692</v>
      </c>
      <c r="S471" s="198"/>
      <c r="T471" s="200">
        <f>SUM(T472:T640)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1" t="s">
        <v>80</v>
      </c>
      <c r="AT471" s="202" t="s">
        <v>71</v>
      </c>
      <c r="AU471" s="202" t="s">
        <v>80</v>
      </c>
      <c r="AY471" s="201" t="s">
        <v>120</v>
      </c>
      <c r="BK471" s="203">
        <f>SUM(BK472:BK640)</f>
        <v>0</v>
      </c>
    </row>
    <row r="472" s="2" customFormat="1" ht="21.75" customHeight="1">
      <c r="A472" s="40"/>
      <c r="B472" s="41"/>
      <c r="C472" s="206" t="s">
        <v>566</v>
      </c>
      <c r="D472" s="206" t="s">
        <v>122</v>
      </c>
      <c r="E472" s="207" t="s">
        <v>567</v>
      </c>
      <c r="F472" s="208" t="s">
        <v>568</v>
      </c>
      <c r="G472" s="209" t="s">
        <v>168</v>
      </c>
      <c r="H472" s="210">
        <v>40</v>
      </c>
      <c r="I472" s="211"/>
      <c r="J472" s="212">
        <f>ROUND(I472*H472,2)</f>
        <v>0</v>
      </c>
      <c r="K472" s="208" t="s">
        <v>126</v>
      </c>
      <c r="L472" s="46"/>
      <c r="M472" s="213" t="s">
        <v>19</v>
      </c>
      <c r="N472" s="214" t="s">
        <v>43</v>
      </c>
      <c r="O472" s="86"/>
      <c r="P472" s="215">
        <f>O472*H472</f>
        <v>0</v>
      </c>
      <c r="Q472" s="215">
        <v>1.0000000000000001E-05</v>
      </c>
      <c r="R472" s="215">
        <f>Q472*H472</f>
        <v>0.00040000000000000002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127</v>
      </c>
      <c r="AT472" s="217" t="s">
        <v>122</v>
      </c>
      <c r="AU472" s="217" t="s">
        <v>82</v>
      </c>
      <c r="AY472" s="19" t="s">
        <v>120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80</v>
      </c>
      <c r="BK472" s="218">
        <f>ROUND(I472*H472,2)</f>
        <v>0</v>
      </c>
      <c r="BL472" s="19" t="s">
        <v>127</v>
      </c>
      <c r="BM472" s="217" t="s">
        <v>569</v>
      </c>
    </row>
    <row r="473" s="2" customFormat="1">
      <c r="A473" s="40"/>
      <c r="B473" s="41"/>
      <c r="C473" s="42"/>
      <c r="D473" s="219" t="s">
        <v>129</v>
      </c>
      <c r="E473" s="42"/>
      <c r="F473" s="220" t="s">
        <v>570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129</v>
      </c>
      <c r="AU473" s="19" t="s">
        <v>82</v>
      </c>
    </row>
    <row r="474" s="2" customFormat="1">
      <c r="A474" s="40"/>
      <c r="B474" s="41"/>
      <c r="C474" s="42"/>
      <c r="D474" s="224" t="s">
        <v>131</v>
      </c>
      <c r="E474" s="42"/>
      <c r="F474" s="225" t="s">
        <v>571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131</v>
      </c>
      <c r="AU474" s="19" t="s">
        <v>82</v>
      </c>
    </row>
    <row r="475" s="13" customFormat="1">
      <c r="A475" s="13"/>
      <c r="B475" s="226"/>
      <c r="C475" s="227"/>
      <c r="D475" s="219" t="s">
        <v>144</v>
      </c>
      <c r="E475" s="228" t="s">
        <v>19</v>
      </c>
      <c r="F475" s="229" t="s">
        <v>225</v>
      </c>
      <c r="G475" s="227"/>
      <c r="H475" s="228" t="s">
        <v>19</v>
      </c>
      <c r="I475" s="230"/>
      <c r="J475" s="227"/>
      <c r="K475" s="227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144</v>
      </c>
      <c r="AU475" s="235" t="s">
        <v>82</v>
      </c>
      <c r="AV475" s="13" t="s">
        <v>80</v>
      </c>
      <c r="AW475" s="13" t="s">
        <v>33</v>
      </c>
      <c r="AX475" s="13" t="s">
        <v>72</v>
      </c>
      <c r="AY475" s="235" t="s">
        <v>120</v>
      </c>
    </row>
    <row r="476" s="14" customFormat="1">
      <c r="A476" s="14"/>
      <c r="B476" s="236"/>
      <c r="C476" s="237"/>
      <c r="D476" s="219" t="s">
        <v>144</v>
      </c>
      <c r="E476" s="238" t="s">
        <v>19</v>
      </c>
      <c r="F476" s="239" t="s">
        <v>478</v>
      </c>
      <c r="G476" s="237"/>
      <c r="H476" s="240">
        <v>40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144</v>
      </c>
      <c r="AU476" s="246" t="s">
        <v>82</v>
      </c>
      <c r="AV476" s="14" t="s">
        <v>82</v>
      </c>
      <c r="AW476" s="14" t="s">
        <v>33</v>
      </c>
      <c r="AX476" s="14" t="s">
        <v>80</v>
      </c>
      <c r="AY476" s="246" t="s">
        <v>120</v>
      </c>
    </row>
    <row r="477" s="2" customFormat="1" ht="16.5" customHeight="1">
      <c r="A477" s="40"/>
      <c r="B477" s="41"/>
      <c r="C477" s="269" t="s">
        <v>572</v>
      </c>
      <c r="D477" s="269" t="s">
        <v>347</v>
      </c>
      <c r="E477" s="270" t="s">
        <v>573</v>
      </c>
      <c r="F477" s="271" t="s">
        <v>574</v>
      </c>
      <c r="G477" s="272" t="s">
        <v>168</v>
      </c>
      <c r="H477" s="273">
        <v>41.200000000000003</v>
      </c>
      <c r="I477" s="274"/>
      <c r="J477" s="275">
        <f>ROUND(I477*H477,2)</f>
        <v>0</v>
      </c>
      <c r="K477" s="271" t="s">
        <v>126</v>
      </c>
      <c r="L477" s="276"/>
      <c r="M477" s="277" t="s">
        <v>19</v>
      </c>
      <c r="N477" s="278" t="s">
        <v>43</v>
      </c>
      <c r="O477" s="86"/>
      <c r="P477" s="215">
        <f>O477*H477</f>
        <v>0</v>
      </c>
      <c r="Q477" s="215">
        <v>0.0054999999999999997</v>
      </c>
      <c r="R477" s="215">
        <f>Q477*H477</f>
        <v>0.2266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182</v>
      </c>
      <c r="AT477" s="217" t="s">
        <v>347</v>
      </c>
      <c r="AU477" s="217" t="s">
        <v>82</v>
      </c>
      <c r="AY477" s="19" t="s">
        <v>120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80</v>
      </c>
      <c r="BK477" s="218">
        <f>ROUND(I477*H477,2)</f>
        <v>0</v>
      </c>
      <c r="BL477" s="19" t="s">
        <v>127</v>
      </c>
      <c r="BM477" s="217" t="s">
        <v>575</v>
      </c>
    </row>
    <row r="478" s="2" customFormat="1">
      <c r="A478" s="40"/>
      <c r="B478" s="41"/>
      <c r="C478" s="42"/>
      <c r="D478" s="219" t="s">
        <v>129</v>
      </c>
      <c r="E478" s="42"/>
      <c r="F478" s="220" t="s">
        <v>574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129</v>
      </c>
      <c r="AU478" s="19" t="s">
        <v>82</v>
      </c>
    </row>
    <row r="479" s="14" customFormat="1">
      <c r="A479" s="14"/>
      <c r="B479" s="236"/>
      <c r="C479" s="237"/>
      <c r="D479" s="219" t="s">
        <v>144</v>
      </c>
      <c r="E479" s="237"/>
      <c r="F479" s="239" t="s">
        <v>576</v>
      </c>
      <c r="G479" s="237"/>
      <c r="H479" s="240">
        <v>41.200000000000003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144</v>
      </c>
      <c r="AU479" s="246" t="s">
        <v>82</v>
      </c>
      <c r="AV479" s="14" t="s">
        <v>82</v>
      </c>
      <c r="AW479" s="14" t="s">
        <v>4</v>
      </c>
      <c r="AX479" s="14" t="s">
        <v>80</v>
      </c>
      <c r="AY479" s="246" t="s">
        <v>120</v>
      </c>
    </row>
    <row r="480" s="2" customFormat="1" ht="21.75" customHeight="1">
      <c r="A480" s="40"/>
      <c r="B480" s="41"/>
      <c r="C480" s="206" t="s">
        <v>577</v>
      </c>
      <c r="D480" s="206" t="s">
        <v>122</v>
      </c>
      <c r="E480" s="207" t="s">
        <v>578</v>
      </c>
      <c r="F480" s="208" t="s">
        <v>579</v>
      </c>
      <c r="G480" s="209" t="s">
        <v>168</v>
      </c>
      <c r="H480" s="210">
        <v>18</v>
      </c>
      <c r="I480" s="211"/>
      <c r="J480" s="212">
        <f>ROUND(I480*H480,2)</f>
        <v>0</v>
      </c>
      <c r="K480" s="208" t="s">
        <v>126</v>
      </c>
      <c r="L480" s="46"/>
      <c r="M480" s="213" t="s">
        <v>19</v>
      </c>
      <c r="N480" s="214" t="s">
        <v>43</v>
      </c>
      <c r="O480" s="86"/>
      <c r="P480" s="215">
        <f>O480*H480</f>
        <v>0</v>
      </c>
      <c r="Q480" s="215">
        <v>1.0000000000000001E-05</v>
      </c>
      <c r="R480" s="215">
        <f>Q480*H480</f>
        <v>0.00018000000000000001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127</v>
      </c>
      <c r="AT480" s="217" t="s">
        <v>122</v>
      </c>
      <c r="AU480" s="217" t="s">
        <v>82</v>
      </c>
      <c r="AY480" s="19" t="s">
        <v>120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127</v>
      </c>
      <c r="BM480" s="217" t="s">
        <v>580</v>
      </c>
    </row>
    <row r="481" s="2" customFormat="1">
      <c r="A481" s="40"/>
      <c r="B481" s="41"/>
      <c r="C481" s="42"/>
      <c r="D481" s="219" t="s">
        <v>129</v>
      </c>
      <c r="E481" s="42"/>
      <c r="F481" s="220" t="s">
        <v>581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129</v>
      </c>
      <c r="AU481" s="19" t="s">
        <v>82</v>
      </c>
    </row>
    <row r="482" s="2" customFormat="1">
      <c r="A482" s="40"/>
      <c r="B482" s="41"/>
      <c r="C482" s="42"/>
      <c r="D482" s="224" t="s">
        <v>131</v>
      </c>
      <c r="E482" s="42"/>
      <c r="F482" s="225" t="s">
        <v>582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131</v>
      </c>
      <c r="AU482" s="19" t="s">
        <v>82</v>
      </c>
    </row>
    <row r="483" s="13" customFormat="1">
      <c r="A483" s="13"/>
      <c r="B483" s="226"/>
      <c r="C483" s="227"/>
      <c r="D483" s="219" t="s">
        <v>144</v>
      </c>
      <c r="E483" s="228" t="s">
        <v>19</v>
      </c>
      <c r="F483" s="229" t="s">
        <v>583</v>
      </c>
      <c r="G483" s="227"/>
      <c r="H483" s="228" t="s">
        <v>19</v>
      </c>
      <c r="I483" s="230"/>
      <c r="J483" s="227"/>
      <c r="K483" s="227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144</v>
      </c>
      <c r="AU483" s="235" t="s">
        <v>82</v>
      </c>
      <c r="AV483" s="13" t="s">
        <v>80</v>
      </c>
      <c r="AW483" s="13" t="s">
        <v>33</v>
      </c>
      <c r="AX483" s="13" t="s">
        <v>72</v>
      </c>
      <c r="AY483" s="235" t="s">
        <v>120</v>
      </c>
    </row>
    <row r="484" s="14" customFormat="1">
      <c r="A484" s="14"/>
      <c r="B484" s="236"/>
      <c r="C484" s="237"/>
      <c r="D484" s="219" t="s">
        <v>144</v>
      </c>
      <c r="E484" s="238" t="s">
        <v>19</v>
      </c>
      <c r="F484" s="239" t="s">
        <v>290</v>
      </c>
      <c r="G484" s="237"/>
      <c r="H484" s="240">
        <v>18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144</v>
      </c>
      <c r="AU484" s="246" t="s">
        <v>82</v>
      </c>
      <c r="AV484" s="14" t="s">
        <v>82</v>
      </c>
      <c r="AW484" s="14" t="s">
        <v>33</v>
      </c>
      <c r="AX484" s="14" t="s">
        <v>80</v>
      </c>
      <c r="AY484" s="246" t="s">
        <v>120</v>
      </c>
    </row>
    <row r="485" s="2" customFormat="1" ht="16.5" customHeight="1">
      <c r="A485" s="40"/>
      <c r="B485" s="41"/>
      <c r="C485" s="269" t="s">
        <v>584</v>
      </c>
      <c r="D485" s="269" t="s">
        <v>347</v>
      </c>
      <c r="E485" s="270" t="s">
        <v>585</v>
      </c>
      <c r="F485" s="271" t="s">
        <v>586</v>
      </c>
      <c r="G485" s="272" t="s">
        <v>168</v>
      </c>
      <c r="H485" s="273">
        <v>18.539999999999999</v>
      </c>
      <c r="I485" s="274"/>
      <c r="J485" s="275">
        <f>ROUND(I485*H485,2)</f>
        <v>0</v>
      </c>
      <c r="K485" s="271" t="s">
        <v>126</v>
      </c>
      <c r="L485" s="276"/>
      <c r="M485" s="277" t="s">
        <v>19</v>
      </c>
      <c r="N485" s="278" t="s">
        <v>43</v>
      </c>
      <c r="O485" s="86"/>
      <c r="P485" s="215">
        <f>O485*H485</f>
        <v>0</v>
      </c>
      <c r="Q485" s="215">
        <v>0.0080000000000000002</v>
      </c>
      <c r="R485" s="215">
        <f>Q485*H485</f>
        <v>0.14832000000000001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182</v>
      </c>
      <c r="AT485" s="217" t="s">
        <v>347</v>
      </c>
      <c r="AU485" s="217" t="s">
        <v>82</v>
      </c>
      <c r="AY485" s="19" t="s">
        <v>120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80</v>
      </c>
      <c r="BK485" s="218">
        <f>ROUND(I485*H485,2)</f>
        <v>0</v>
      </c>
      <c r="BL485" s="19" t="s">
        <v>127</v>
      </c>
      <c r="BM485" s="217" t="s">
        <v>587</v>
      </c>
    </row>
    <row r="486" s="2" customFormat="1">
      <c r="A486" s="40"/>
      <c r="B486" s="41"/>
      <c r="C486" s="42"/>
      <c r="D486" s="219" t="s">
        <v>129</v>
      </c>
      <c r="E486" s="42"/>
      <c r="F486" s="220" t="s">
        <v>586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129</v>
      </c>
      <c r="AU486" s="19" t="s">
        <v>82</v>
      </c>
    </row>
    <row r="487" s="14" customFormat="1">
      <c r="A487" s="14"/>
      <c r="B487" s="236"/>
      <c r="C487" s="237"/>
      <c r="D487" s="219" t="s">
        <v>144</v>
      </c>
      <c r="E487" s="237"/>
      <c r="F487" s="239" t="s">
        <v>588</v>
      </c>
      <c r="G487" s="237"/>
      <c r="H487" s="240">
        <v>18.539999999999999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144</v>
      </c>
      <c r="AU487" s="246" t="s">
        <v>82</v>
      </c>
      <c r="AV487" s="14" t="s">
        <v>82</v>
      </c>
      <c r="AW487" s="14" t="s">
        <v>4</v>
      </c>
      <c r="AX487" s="14" t="s">
        <v>80</v>
      </c>
      <c r="AY487" s="246" t="s">
        <v>120</v>
      </c>
    </row>
    <row r="488" s="2" customFormat="1" ht="21.75" customHeight="1">
      <c r="A488" s="40"/>
      <c r="B488" s="41"/>
      <c r="C488" s="206" t="s">
        <v>589</v>
      </c>
      <c r="D488" s="206" t="s">
        <v>122</v>
      </c>
      <c r="E488" s="207" t="s">
        <v>590</v>
      </c>
      <c r="F488" s="208" t="s">
        <v>591</v>
      </c>
      <c r="G488" s="209" t="s">
        <v>168</v>
      </c>
      <c r="H488" s="210">
        <v>565.70000000000005</v>
      </c>
      <c r="I488" s="211"/>
      <c r="J488" s="212">
        <f>ROUND(I488*H488,2)</f>
        <v>0</v>
      </c>
      <c r="K488" s="208" t="s">
        <v>126</v>
      </c>
      <c r="L488" s="46"/>
      <c r="M488" s="213" t="s">
        <v>19</v>
      </c>
      <c r="N488" s="214" t="s">
        <v>43</v>
      </c>
      <c r="O488" s="86"/>
      <c r="P488" s="215">
        <f>O488*H488</f>
        <v>0</v>
      </c>
      <c r="Q488" s="215">
        <v>2.0000000000000002E-05</v>
      </c>
      <c r="R488" s="215">
        <f>Q488*H488</f>
        <v>0.011314000000000001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127</v>
      </c>
      <c r="AT488" s="217" t="s">
        <v>122</v>
      </c>
      <c r="AU488" s="217" t="s">
        <v>82</v>
      </c>
      <c r="AY488" s="19" t="s">
        <v>120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127</v>
      </c>
      <c r="BM488" s="217" t="s">
        <v>592</v>
      </c>
    </row>
    <row r="489" s="2" customFormat="1">
      <c r="A489" s="40"/>
      <c r="B489" s="41"/>
      <c r="C489" s="42"/>
      <c r="D489" s="219" t="s">
        <v>129</v>
      </c>
      <c r="E489" s="42"/>
      <c r="F489" s="220" t="s">
        <v>593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129</v>
      </c>
      <c r="AU489" s="19" t="s">
        <v>82</v>
      </c>
    </row>
    <row r="490" s="2" customFormat="1">
      <c r="A490" s="40"/>
      <c r="B490" s="41"/>
      <c r="C490" s="42"/>
      <c r="D490" s="224" t="s">
        <v>131</v>
      </c>
      <c r="E490" s="42"/>
      <c r="F490" s="225" t="s">
        <v>594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131</v>
      </c>
      <c r="AU490" s="19" t="s">
        <v>82</v>
      </c>
    </row>
    <row r="491" s="13" customFormat="1">
      <c r="A491" s="13"/>
      <c r="B491" s="226"/>
      <c r="C491" s="227"/>
      <c r="D491" s="219" t="s">
        <v>144</v>
      </c>
      <c r="E491" s="228" t="s">
        <v>19</v>
      </c>
      <c r="F491" s="229" t="s">
        <v>595</v>
      </c>
      <c r="G491" s="227"/>
      <c r="H491" s="228" t="s">
        <v>19</v>
      </c>
      <c r="I491" s="230"/>
      <c r="J491" s="227"/>
      <c r="K491" s="227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144</v>
      </c>
      <c r="AU491" s="235" t="s">
        <v>82</v>
      </c>
      <c r="AV491" s="13" t="s">
        <v>80</v>
      </c>
      <c r="AW491" s="13" t="s">
        <v>33</v>
      </c>
      <c r="AX491" s="13" t="s">
        <v>72</v>
      </c>
      <c r="AY491" s="235" t="s">
        <v>120</v>
      </c>
    </row>
    <row r="492" s="14" customFormat="1">
      <c r="A492" s="14"/>
      <c r="B492" s="236"/>
      <c r="C492" s="237"/>
      <c r="D492" s="219" t="s">
        <v>144</v>
      </c>
      <c r="E492" s="238" t="s">
        <v>19</v>
      </c>
      <c r="F492" s="239" t="s">
        <v>596</v>
      </c>
      <c r="G492" s="237"/>
      <c r="H492" s="240">
        <v>477.19999999999999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6" t="s">
        <v>144</v>
      </c>
      <c r="AU492" s="246" t="s">
        <v>82</v>
      </c>
      <c r="AV492" s="14" t="s">
        <v>82</v>
      </c>
      <c r="AW492" s="14" t="s">
        <v>33</v>
      </c>
      <c r="AX492" s="14" t="s">
        <v>72</v>
      </c>
      <c r="AY492" s="246" t="s">
        <v>120</v>
      </c>
    </row>
    <row r="493" s="13" customFormat="1">
      <c r="A493" s="13"/>
      <c r="B493" s="226"/>
      <c r="C493" s="227"/>
      <c r="D493" s="219" t="s">
        <v>144</v>
      </c>
      <c r="E493" s="228" t="s">
        <v>19</v>
      </c>
      <c r="F493" s="229" t="s">
        <v>597</v>
      </c>
      <c r="G493" s="227"/>
      <c r="H493" s="228" t="s">
        <v>19</v>
      </c>
      <c r="I493" s="230"/>
      <c r="J493" s="227"/>
      <c r="K493" s="227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144</v>
      </c>
      <c r="AU493" s="235" t="s">
        <v>82</v>
      </c>
      <c r="AV493" s="13" t="s">
        <v>80</v>
      </c>
      <c r="AW493" s="13" t="s">
        <v>33</v>
      </c>
      <c r="AX493" s="13" t="s">
        <v>72</v>
      </c>
      <c r="AY493" s="235" t="s">
        <v>120</v>
      </c>
    </row>
    <row r="494" s="14" customFormat="1">
      <c r="A494" s="14"/>
      <c r="B494" s="236"/>
      <c r="C494" s="237"/>
      <c r="D494" s="219" t="s">
        <v>144</v>
      </c>
      <c r="E494" s="238" t="s">
        <v>19</v>
      </c>
      <c r="F494" s="239" t="s">
        <v>598</v>
      </c>
      <c r="G494" s="237"/>
      <c r="H494" s="240">
        <v>88.5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144</v>
      </c>
      <c r="AU494" s="246" t="s">
        <v>82</v>
      </c>
      <c r="AV494" s="14" t="s">
        <v>82</v>
      </c>
      <c r="AW494" s="14" t="s">
        <v>33</v>
      </c>
      <c r="AX494" s="14" t="s">
        <v>72</v>
      </c>
      <c r="AY494" s="246" t="s">
        <v>120</v>
      </c>
    </row>
    <row r="495" s="15" customFormat="1">
      <c r="A495" s="15"/>
      <c r="B495" s="247"/>
      <c r="C495" s="248"/>
      <c r="D495" s="219" t="s">
        <v>144</v>
      </c>
      <c r="E495" s="249" t="s">
        <v>19</v>
      </c>
      <c r="F495" s="250" t="s">
        <v>202</v>
      </c>
      <c r="G495" s="248"/>
      <c r="H495" s="251">
        <v>565.70000000000005</v>
      </c>
      <c r="I495" s="252"/>
      <c r="J495" s="248"/>
      <c r="K495" s="248"/>
      <c r="L495" s="253"/>
      <c r="M495" s="254"/>
      <c r="N495" s="255"/>
      <c r="O495" s="255"/>
      <c r="P495" s="255"/>
      <c r="Q495" s="255"/>
      <c r="R495" s="255"/>
      <c r="S495" s="255"/>
      <c r="T495" s="256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7" t="s">
        <v>144</v>
      </c>
      <c r="AU495" s="257" t="s">
        <v>82</v>
      </c>
      <c r="AV495" s="15" t="s">
        <v>127</v>
      </c>
      <c r="AW495" s="15" t="s">
        <v>33</v>
      </c>
      <c r="AX495" s="15" t="s">
        <v>80</v>
      </c>
      <c r="AY495" s="257" t="s">
        <v>120</v>
      </c>
    </row>
    <row r="496" s="2" customFormat="1" ht="16.5" customHeight="1">
      <c r="A496" s="40"/>
      <c r="B496" s="41"/>
      <c r="C496" s="269" t="s">
        <v>599</v>
      </c>
      <c r="D496" s="269" t="s">
        <v>347</v>
      </c>
      <c r="E496" s="270" t="s">
        <v>600</v>
      </c>
      <c r="F496" s="271" t="s">
        <v>601</v>
      </c>
      <c r="G496" s="272" t="s">
        <v>168</v>
      </c>
      <c r="H496" s="273">
        <v>491.51600000000002</v>
      </c>
      <c r="I496" s="274"/>
      <c r="J496" s="275">
        <f>ROUND(I496*H496,2)</f>
        <v>0</v>
      </c>
      <c r="K496" s="271" t="s">
        <v>126</v>
      </c>
      <c r="L496" s="276"/>
      <c r="M496" s="277" t="s">
        <v>19</v>
      </c>
      <c r="N496" s="278" t="s">
        <v>43</v>
      </c>
      <c r="O496" s="86"/>
      <c r="P496" s="215">
        <f>O496*H496</f>
        <v>0</v>
      </c>
      <c r="Q496" s="215">
        <v>0.016619999999999999</v>
      </c>
      <c r="R496" s="215">
        <f>Q496*H496</f>
        <v>8.1689959200000004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182</v>
      </c>
      <c r="AT496" s="217" t="s">
        <v>347</v>
      </c>
      <c r="AU496" s="217" t="s">
        <v>82</v>
      </c>
      <c r="AY496" s="19" t="s">
        <v>120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127</v>
      </c>
      <c r="BM496" s="217" t="s">
        <v>602</v>
      </c>
    </row>
    <row r="497" s="2" customFormat="1">
      <c r="A497" s="40"/>
      <c r="B497" s="41"/>
      <c r="C497" s="42"/>
      <c r="D497" s="219" t="s">
        <v>129</v>
      </c>
      <c r="E497" s="42"/>
      <c r="F497" s="220" t="s">
        <v>601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129</v>
      </c>
      <c r="AU497" s="19" t="s">
        <v>82</v>
      </c>
    </row>
    <row r="498" s="14" customFormat="1">
      <c r="A498" s="14"/>
      <c r="B498" s="236"/>
      <c r="C498" s="237"/>
      <c r="D498" s="219" t="s">
        <v>144</v>
      </c>
      <c r="E498" s="237"/>
      <c r="F498" s="239" t="s">
        <v>603</v>
      </c>
      <c r="G498" s="237"/>
      <c r="H498" s="240">
        <v>491.51600000000002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144</v>
      </c>
      <c r="AU498" s="246" t="s">
        <v>82</v>
      </c>
      <c r="AV498" s="14" t="s">
        <v>82</v>
      </c>
      <c r="AW498" s="14" t="s">
        <v>4</v>
      </c>
      <c r="AX498" s="14" t="s">
        <v>80</v>
      </c>
      <c r="AY498" s="246" t="s">
        <v>120</v>
      </c>
    </row>
    <row r="499" s="2" customFormat="1" ht="16.5" customHeight="1">
      <c r="A499" s="40"/>
      <c r="B499" s="41"/>
      <c r="C499" s="269" t="s">
        <v>604</v>
      </c>
      <c r="D499" s="269" t="s">
        <v>347</v>
      </c>
      <c r="E499" s="270" t="s">
        <v>605</v>
      </c>
      <c r="F499" s="271" t="s">
        <v>606</v>
      </c>
      <c r="G499" s="272" t="s">
        <v>168</v>
      </c>
      <c r="H499" s="273">
        <v>91.155000000000001</v>
      </c>
      <c r="I499" s="274"/>
      <c r="J499" s="275">
        <f>ROUND(I499*H499,2)</f>
        <v>0</v>
      </c>
      <c r="K499" s="271" t="s">
        <v>126</v>
      </c>
      <c r="L499" s="276"/>
      <c r="M499" s="277" t="s">
        <v>19</v>
      </c>
      <c r="N499" s="278" t="s">
        <v>43</v>
      </c>
      <c r="O499" s="86"/>
      <c r="P499" s="215">
        <f>O499*H499</f>
        <v>0</v>
      </c>
      <c r="Q499" s="215">
        <v>0.021000000000000001</v>
      </c>
      <c r="R499" s="215">
        <f>Q499*H499</f>
        <v>1.914255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182</v>
      </c>
      <c r="AT499" s="217" t="s">
        <v>347</v>
      </c>
      <c r="AU499" s="217" t="s">
        <v>82</v>
      </c>
      <c r="AY499" s="19" t="s">
        <v>120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127</v>
      </c>
      <c r="BM499" s="217" t="s">
        <v>607</v>
      </c>
    </row>
    <row r="500" s="2" customFormat="1">
      <c r="A500" s="40"/>
      <c r="B500" s="41"/>
      <c r="C500" s="42"/>
      <c r="D500" s="219" t="s">
        <v>129</v>
      </c>
      <c r="E500" s="42"/>
      <c r="F500" s="220" t="s">
        <v>606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129</v>
      </c>
      <c r="AU500" s="19" t="s">
        <v>82</v>
      </c>
    </row>
    <row r="501" s="13" customFormat="1">
      <c r="A501" s="13"/>
      <c r="B501" s="226"/>
      <c r="C501" s="227"/>
      <c r="D501" s="219" t="s">
        <v>144</v>
      </c>
      <c r="E501" s="228" t="s">
        <v>19</v>
      </c>
      <c r="F501" s="229" t="s">
        <v>597</v>
      </c>
      <c r="G501" s="227"/>
      <c r="H501" s="228" t="s">
        <v>19</v>
      </c>
      <c r="I501" s="230"/>
      <c r="J501" s="227"/>
      <c r="K501" s="227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144</v>
      </c>
      <c r="AU501" s="235" t="s">
        <v>82</v>
      </c>
      <c r="AV501" s="13" t="s">
        <v>80</v>
      </c>
      <c r="AW501" s="13" t="s">
        <v>33</v>
      </c>
      <c r="AX501" s="13" t="s">
        <v>72</v>
      </c>
      <c r="AY501" s="235" t="s">
        <v>120</v>
      </c>
    </row>
    <row r="502" s="14" customFormat="1">
      <c r="A502" s="14"/>
      <c r="B502" s="236"/>
      <c r="C502" s="237"/>
      <c r="D502" s="219" t="s">
        <v>144</v>
      </c>
      <c r="E502" s="238" t="s">
        <v>19</v>
      </c>
      <c r="F502" s="239" t="s">
        <v>598</v>
      </c>
      <c r="G502" s="237"/>
      <c r="H502" s="240">
        <v>88.5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144</v>
      </c>
      <c r="AU502" s="246" t="s">
        <v>82</v>
      </c>
      <c r="AV502" s="14" t="s">
        <v>82</v>
      </c>
      <c r="AW502" s="14" t="s">
        <v>33</v>
      </c>
      <c r="AX502" s="14" t="s">
        <v>80</v>
      </c>
      <c r="AY502" s="246" t="s">
        <v>120</v>
      </c>
    </row>
    <row r="503" s="14" customFormat="1">
      <c r="A503" s="14"/>
      <c r="B503" s="236"/>
      <c r="C503" s="237"/>
      <c r="D503" s="219" t="s">
        <v>144</v>
      </c>
      <c r="E503" s="237"/>
      <c r="F503" s="239" t="s">
        <v>608</v>
      </c>
      <c r="G503" s="237"/>
      <c r="H503" s="240">
        <v>91.155000000000001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144</v>
      </c>
      <c r="AU503" s="246" t="s">
        <v>82</v>
      </c>
      <c r="AV503" s="14" t="s">
        <v>82</v>
      </c>
      <c r="AW503" s="14" t="s">
        <v>4</v>
      </c>
      <c r="AX503" s="14" t="s">
        <v>80</v>
      </c>
      <c r="AY503" s="246" t="s">
        <v>120</v>
      </c>
    </row>
    <row r="504" s="2" customFormat="1" ht="21.75" customHeight="1">
      <c r="A504" s="40"/>
      <c r="B504" s="41"/>
      <c r="C504" s="206" t="s">
        <v>609</v>
      </c>
      <c r="D504" s="206" t="s">
        <v>122</v>
      </c>
      <c r="E504" s="207" t="s">
        <v>610</v>
      </c>
      <c r="F504" s="208" t="s">
        <v>611</v>
      </c>
      <c r="G504" s="209" t="s">
        <v>612</v>
      </c>
      <c r="H504" s="210">
        <v>26</v>
      </c>
      <c r="I504" s="211"/>
      <c r="J504" s="212">
        <f>ROUND(I504*H504,2)</f>
        <v>0</v>
      </c>
      <c r="K504" s="208" t="s">
        <v>126</v>
      </c>
      <c r="L504" s="46"/>
      <c r="M504" s="213" t="s">
        <v>19</v>
      </c>
      <c r="N504" s="214" t="s">
        <v>43</v>
      </c>
      <c r="O504" s="86"/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127</v>
      </c>
      <c r="AT504" s="217" t="s">
        <v>122</v>
      </c>
      <c r="AU504" s="217" t="s">
        <v>82</v>
      </c>
      <c r="AY504" s="19" t="s">
        <v>120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127</v>
      </c>
      <c r="BM504" s="217" t="s">
        <v>613</v>
      </c>
    </row>
    <row r="505" s="2" customFormat="1">
      <c r="A505" s="40"/>
      <c r="B505" s="41"/>
      <c r="C505" s="42"/>
      <c r="D505" s="219" t="s">
        <v>129</v>
      </c>
      <c r="E505" s="42"/>
      <c r="F505" s="220" t="s">
        <v>614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129</v>
      </c>
      <c r="AU505" s="19" t="s">
        <v>82</v>
      </c>
    </row>
    <row r="506" s="2" customFormat="1">
      <c r="A506" s="40"/>
      <c r="B506" s="41"/>
      <c r="C506" s="42"/>
      <c r="D506" s="224" t="s">
        <v>131</v>
      </c>
      <c r="E506" s="42"/>
      <c r="F506" s="225" t="s">
        <v>615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131</v>
      </c>
      <c r="AU506" s="19" t="s">
        <v>82</v>
      </c>
    </row>
    <row r="507" s="14" customFormat="1">
      <c r="A507" s="14"/>
      <c r="B507" s="236"/>
      <c r="C507" s="237"/>
      <c r="D507" s="219" t="s">
        <v>144</v>
      </c>
      <c r="E507" s="238" t="s">
        <v>19</v>
      </c>
      <c r="F507" s="239" t="s">
        <v>616</v>
      </c>
      <c r="G507" s="237"/>
      <c r="H507" s="240">
        <v>26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144</v>
      </c>
      <c r="AU507" s="246" t="s">
        <v>82</v>
      </c>
      <c r="AV507" s="14" t="s">
        <v>82</v>
      </c>
      <c r="AW507" s="14" t="s">
        <v>33</v>
      </c>
      <c r="AX507" s="14" t="s">
        <v>80</v>
      </c>
      <c r="AY507" s="246" t="s">
        <v>120</v>
      </c>
    </row>
    <row r="508" s="2" customFormat="1" ht="16.5" customHeight="1">
      <c r="A508" s="40"/>
      <c r="B508" s="41"/>
      <c r="C508" s="269" t="s">
        <v>617</v>
      </c>
      <c r="D508" s="269" t="s">
        <v>347</v>
      </c>
      <c r="E508" s="270" t="s">
        <v>618</v>
      </c>
      <c r="F508" s="271" t="s">
        <v>619</v>
      </c>
      <c r="G508" s="272" t="s">
        <v>612</v>
      </c>
      <c r="H508" s="273">
        <v>13</v>
      </c>
      <c r="I508" s="274"/>
      <c r="J508" s="275">
        <f>ROUND(I508*H508,2)</f>
        <v>0</v>
      </c>
      <c r="K508" s="271" t="s">
        <v>19</v>
      </c>
      <c r="L508" s="276"/>
      <c r="M508" s="277" t="s">
        <v>19</v>
      </c>
      <c r="N508" s="278" t="s">
        <v>43</v>
      </c>
      <c r="O508" s="86"/>
      <c r="P508" s="215">
        <f>O508*H508</f>
        <v>0</v>
      </c>
      <c r="Q508" s="215">
        <v>0.00069999999999999999</v>
      </c>
      <c r="R508" s="215">
        <f>Q508*H508</f>
        <v>0.0091000000000000004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182</v>
      </c>
      <c r="AT508" s="217" t="s">
        <v>347</v>
      </c>
      <c r="AU508" s="217" t="s">
        <v>82</v>
      </c>
      <c r="AY508" s="19" t="s">
        <v>120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80</v>
      </c>
      <c r="BK508" s="218">
        <f>ROUND(I508*H508,2)</f>
        <v>0</v>
      </c>
      <c r="BL508" s="19" t="s">
        <v>127</v>
      </c>
      <c r="BM508" s="217" t="s">
        <v>620</v>
      </c>
    </row>
    <row r="509" s="2" customFormat="1">
      <c r="A509" s="40"/>
      <c r="B509" s="41"/>
      <c r="C509" s="42"/>
      <c r="D509" s="219" t="s">
        <v>129</v>
      </c>
      <c r="E509" s="42"/>
      <c r="F509" s="220" t="s">
        <v>619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129</v>
      </c>
      <c r="AU509" s="19" t="s">
        <v>82</v>
      </c>
    </row>
    <row r="510" s="2" customFormat="1" ht="16.5" customHeight="1">
      <c r="A510" s="40"/>
      <c r="B510" s="41"/>
      <c r="C510" s="269" t="s">
        <v>621</v>
      </c>
      <c r="D510" s="269" t="s">
        <v>347</v>
      </c>
      <c r="E510" s="270" t="s">
        <v>622</v>
      </c>
      <c r="F510" s="271" t="s">
        <v>623</v>
      </c>
      <c r="G510" s="272" t="s">
        <v>612</v>
      </c>
      <c r="H510" s="273">
        <v>13</v>
      </c>
      <c r="I510" s="274"/>
      <c r="J510" s="275">
        <f>ROUND(I510*H510,2)</f>
        <v>0</v>
      </c>
      <c r="K510" s="271" t="s">
        <v>19</v>
      </c>
      <c r="L510" s="276"/>
      <c r="M510" s="277" t="s">
        <v>19</v>
      </c>
      <c r="N510" s="278" t="s">
        <v>43</v>
      </c>
      <c r="O510" s="86"/>
      <c r="P510" s="215">
        <f>O510*H510</f>
        <v>0</v>
      </c>
      <c r="Q510" s="215">
        <v>0.00080000000000000004</v>
      </c>
      <c r="R510" s="215">
        <f>Q510*H510</f>
        <v>0.010400000000000001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182</v>
      </c>
      <c r="AT510" s="217" t="s">
        <v>347</v>
      </c>
      <c r="AU510" s="217" t="s">
        <v>82</v>
      </c>
      <c r="AY510" s="19" t="s">
        <v>120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80</v>
      </c>
      <c r="BK510" s="218">
        <f>ROUND(I510*H510,2)</f>
        <v>0</v>
      </c>
      <c r="BL510" s="19" t="s">
        <v>127</v>
      </c>
      <c r="BM510" s="217" t="s">
        <v>624</v>
      </c>
    </row>
    <row r="511" s="2" customFormat="1">
      <c r="A511" s="40"/>
      <c r="B511" s="41"/>
      <c r="C511" s="42"/>
      <c r="D511" s="219" t="s">
        <v>129</v>
      </c>
      <c r="E511" s="42"/>
      <c r="F511" s="220" t="s">
        <v>623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129</v>
      </c>
      <c r="AU511" s="19" t="s">
        <v>82</v>
      </c>
    </row>
    <row r="512" s="2" customFormat="1" ht="21.75" customHeight="1">
      <c r="A512" s="40"/>
      <c r="B512" s="41"/>
      <c r="C512" s="206" t="s">
        <v>625</v>
      </c>
      <c r="D512" s="206" t="s">
        <v>122</v>
      </c>
      <c r="E512" s="207" t="s">
        <v>626</v>
      </c>
      <c r="F512" s="208" t="s">
        <v>627</v>
      </c>
      <c r="G512" s="209" t="s">
        <v>612</v>
      </c>
      <c r="H512" s="210">
        <v>5</v>
      </c>
      <c r="I512" s="211"/>
      <c r="J512" s="212">
        <f>ROUND(I512*H512,2)</f>
        <v>0</v>
      </c>
      <c r="K512" s="208" t="s">
        <v>126</v>
      </c>
      <c r="L512" s="46"/>
      <c r="M512" s="213" t="s">
        <v>19</v>
      </c>
      <c r="N512" s="214" t="s">
        <v>43</v>
      </c>
      <c r="O512" s="86"/>
      <c r="P512" s="215">
        <f>O512*H512</f>
        <v>0</v>
      </c>
      <c r="Q512" s="215">
        <v>1.0000000000000001E-05</v>
      </c>
      <c r="R512" s="215">
        <f>Q512*H512</f>
        <v>5.0000000000000002E-05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127</v>
      </c>
      <c r="AT512" s="217" t="s">
        <v>122</v>
      </c>
      <c r="AU512" s="217" t="s">
        <v>82</v>
      </c>
      <c r="AY512" s="19" t="s">
        <v>120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80</v>
      </c>
      <c r="BK512" s="218">
        <f>ROUND(I512*H512,2)</f>
        <v>0</v>
      </c>
      <c r="BL512" s="19" t="s">
        <v>127</v>
      </c>
      <c r="BM512" s="217" t="s">
        <v>628</v>
      </c>
    </row>
    <row r="513" s="2" customFormat="1">
      <c r="A513" s="40"/>
      <c r="B513" s="41"/>
      <c r="C513" s="42"/>
      <c r="D513" s="219" t="s">
        <v>129</v>
      </c>
      <c r="E513" s="42"/>
      <c r="F513" s="220" t="s">
        <v>629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129</v>
      </c>
      <c r="AU513" s="19" t="s">
        <v>82</v>
      </c>
    </row>
    <row r="514" s="2" customFormat="1">
      <c r="A514" s="40"/>
      <c r="B514" s="41"/>
      <c r="C514" s="42"/>
      <c r="D514" s="224" t="s">
        <v>131</v>
      </c>
      <c r="E514" s="42"/>
      <c r="F514" s="225" t="s">
        <v>630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131</v>
      </c>
      <c r="AU514" s="19" t="s">
        <v>82</v>
      </c>
    </row>
    <row r="515" s="2" customFormat="1" ht="16.5" customHeight="1">
      <c r="A515" s="40"/>
      <c r="B515" s="41"/>
      <c r="C515" s="269" t="s">
        <v>631</v>
      </c>
      <c r="D515" s="269" t="s">
        <v>347</v>
      </c>
      <c r="E515" s="270" t="s">
        <v>632</v>
      </c>
      <c r="F515" s="271" t="s">
        <v>633</v>
      </c>
      <c r="G515" s="272" t="s">
        <v>612</v>
      </c>
      <c r="H515" s="273">
        <v>2</v>
      </c>
      <c r="I515" s="274"/>
      <c r="J515" s="275">
        <f>ROUND(I515*H515,2)</f>
        <v>0</v>
      </c>
      <c r="K515" s="271" t="s">
        <v>19</v>
      </c>
      <c r="L515" s="276"/>
      <c r="M515" s="277" t="s">
        <v>19</v>
      </c>
      <c r="N515" s="278" t="s">
        <v>43</v>
      </c>
      <c r="O515" s="86"/>
      <c r="P515" s="215">
        <f>O515*H515</f>
        <v>0</v>
      </c>
      <c r="Q515" s="215">
        <v>0.0011999999999999999</v>
      </c>
      <c r="R515" s="215">
        <f>Q515*H515</f>
        <v>0.0023999999999999998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182</v>
      </c>
      <c r="AT515" s="217" t="s">
        <v>347</v>
      </c>
      <c r="AU515" s="217" t="s">
        <v>82</v>
      </c>
      <c r="AY515" s="19" t="s">
        <v>120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80</v>
      </c>
      <c r="BK515" s="218">
        <f>ROUND(I515*H515,2)</f>
        <v>0</v>
      </c>
      <c r="BL515" s="19" t="s">
        <v>127</v>
      </c>
      <c r="BM515" s="217" t="s">
        <v>634</v>
      </c>
    </row>
    <row r="516" s="2" customFormat="1">
      <c r="A516" s="40"/>
      <c r="B516" s="41"/>
      <c r="C516" s="42"/>
      <c r="D516" s="219" t="s">
        <v>129</v>
      </c>
      <c r="E516" s="42"/>
      <c r="F516" s="220" t="s">
        <v>633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129</v>
      </c>
      <c r="AU516" s="19" t="s">
        <v>82</v>
      </c>
    </row>
    <row r="517" s="2" customFormat="1" ht="16.5" customHeight="1">
      <c r="A517" s="40"/>
      <c r="B517" s="41"/>
      <c r="C517" s="269" t="s">
        <v>635</v>
      </c>
      <c r="D517" s="269" t="s">
        <v>347</v>
      </c>
      <c r="E517" s="270" t="s">
        <v>636</v>
      </c>
      <c r="F517" s="271" t="s">
        <v>637</v>
      </c>
      <c r="G517" s="272" t="s">
        <v>612</v>
      </c>
      <c r="H517" s="273">
        <v>3</v>
      </c>
      <c r="I517" s="274"/>
      <c r="J517" s="275">
        <f>ROUND(I517*H517,2)</f>
        <v>0</v>
      </c>
      <c r="K517" s="271" t="s">
        <v>19</v>
      </c>
      <c r="L517" s="276"/>
      <c r="M517" s="277" t="s">
        <v>19</v>
      </c>
      <c r="N517" s="278" t="s">
        <v>43</v>
      </c>
      <c r="O517" s="86"/>
      <c r="P517" s="215">
        <f>O517*H517</f>
        <v>0</v>
      </c>
      <c r="Q517" s="215">
        <v>0.0011999999999999999</v>
      </c>
      <c r="R517" s="215">
        <f>Q517*H517</f>
        <v>0.0035999999999999999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182</v>
      </c>
      <c r="AT517" s="217" t="s">
        <v>347</v>
      </c>
      <c r="AU517" s="217" t="s">
        <v>82</v>
      </c>
      <c r="AY517" s="19" t="s">
        <v>120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80</v>
      </c>
      <c r="BK517" s="218">
        <f>ROUND(I517*H517,2)</f>
        <v>0</v>
      </c>
      <c r="BL517" s="19" t="s">
        <v>127</v>
      </c>
      <c r="BM517" s="217" t="s">
        <v>638</v>
      </c>
    </row>
    <row r="518" s="2" customFormat="1">
      <c r="A518" s="40"/>
      <c r="B518" s="41"/>
      <c r="C518" s="42"/>
      <c r="D518" s="219" t="s">
        <v>129</v>
      </c>
      <c r="E518" s="42"/>
      <c r="F518" s="220" t="s">
        <v>637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129</v>
      </c>
      <c r="AU518" s="19" t="s">
        <v>82</v>
      </c>
    </row>
    <row r="519" s="2" customFormat="1" ht="24.15" customHeight="1">
      <c r="A519" s="40"/>
      <c r="B519" s="41"/>
      <c r="C519" s="269" t="s">
        <v>639</v>
      </c>
      <c r="D519" s="269" t="s">
        <v>347</v>
      </c>
      <c r="E519" s="270" t="s">
        <v>640</v>
      </c>
      <c r="F519" s="271" t="s">
        <v>641</v>
      </c>
      <c r="G519" s="272" t="s">
        <v>612</v>
      </c>
      <c r="H519" s="273">
        <v>1</v>
      </c>
      <c r="I519" s="274"/>
      <c r="J519" s="275">
        <f>ROUND(I519*H519,2)</f>
        <v>0</v>
      </c>
      <c r="K519" s="271" t="s">
        <v>19</v>
      </c>
      <c r="L519" s="276"/>
      <c r="M519" s="277" t="s">
        <v>19</v>
      </c>
      <c r="N519" s="278" t="s">
        <v>43</v>
      </c>
      <c r="O519" s="86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182</v>
      </c>
      <c r="AT519" s="217" t="s">
        <v>347</v>
      </c>
      <c r="AU519" s="217" t="s">
        <v>82</v>
      </c>
      <c r="AY519" s="19" t="s">
        <v>120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80</v>
      </c>
      <c r="BK519" s="218">
        <f>ROUND(I519*H519,2)</f>
        <v>0</v>
      </c>
      <c r="BL519" s="19" t="s">
        <v>127</v>
      </c>
      <c r="BM519" s="217" t="s">
        <v>642</v>
      </c>
    </row>
    <row r="520" s="2" customFormat="1">
      <c r="A520" s="40"/>
      <c r="B520" s="41"/>
      <c r="C520" s="42"/>
      <c r="D520" s="219" t="s">
        <v>129</v>
      </c>
      <c r="E520" s="42"/>
      <c r="F520" s="220" t="s">
        <v>641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129</v>
      </c>
      <c r="AU520" s="19" t="s">
        <v>82</v>
      </c>
    </row>
    <row r="521" s="2" customFormat="1" ht="21.75" customHeight="1">
      <c r="A521" s="40"/>
      <c r="B521" s="41"/>
      <c r="C521" s="206" t="s">
        <v>643</v>
      </c>
      <c r="D521" s="206" t="s">
        <v>122</v>
      </c>
      <c r="E521" s="207" t="s">
        <v>644</v>
      </c>
      <c r="F521" s="208" t="s">
        <v>645</v>
      </c>
      <c r="G521" s="209" t="s">
        <v>612</v>
      </c>
      <c r="H521" s="210">
        <v>27</v>
      </c>
      <c r="I521" s="211"/>
      <c r="J521" s="212">
        <f>ROUND(I521*H521,2)</f>
        <v>0</v>
      </c>
      <c r="K521" s="208" t="s">
        <v>126</v>
      </c>
      <c r="L521" s="46"/>
      <c r="M521" s="213" t="s">
        <v>19</v>
      </c>
      <c r="N521" s="214" t="s">
        <v>43</v>
      </c>
      <c r="O521" s="86"/>
      <c r="P521" s="215">
        <f>O521*H521</f>
        <v>0</v>
      </c>
      <c r="Q521" s="215">
        <v>1.0000000000000001E-05</v>
      </c>
      <c r="R521" s="215">
        <f>Q521*H521</f>
        <v>0.00027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127</v>
      </c>
      <c r="AT521" s="217" t="s">
        <v>122</v>
      </c>
      <c r="AU521" s="217" t="s">
        <v>82</v>
      </c>
      <c r="AY521" s="19" t="s">
        <v>120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80</v>
      </c>
      <c r="BK521" s="218">
        <f>ROUND(I521*H521,2)</f>
        <v>0</v>
      </c>
      <c r="BL521" s="19" t="s">
        <v>127</v>
      </c>
      <c r="BM521" s="217" t="s">
        <v>646</v>
      </c>
    </row>
    <row r="522" s="2" customFormat="1">
      <c r="A522" s="40"/>
      <c r="B522" s="41"/>
      <c r="C522" s="42"/>
      <c r="D522" s="219" t="s">
        <v>129</v>
      </c>
      <c r="E522" s="42"/>
      <c r="F522" s="220" t="s">
        <v>647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129</v>
      </c>
      <c r="AU522" s="19" t="s">
        <v>82</v>
      </c>
    </row>
    <row r="523" s="2" customFormat="1">
      <c r="A523" s="40"/>
      <c r="B523" s="41"/>
      <c r="C523" s="42"/>
      <c r="D523" s="224" t="s">
        <v>131</v>
      </c>
      <c r="E523" s="42"/>
      <c r="F523" s="225" t="s">
        <v>648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131</v>
      </c>
      <c r="AU523" s="19" t="s">
        <v>82</v>
      </c>
    </row>
    <row r="524" s="13" customFormat="1">
      <c r="A524" s="13"/>
      <c r="B524" s="226"/>
      <c r="C524" s="227"/>
      <c r="D524" s="219" t="s">
        <v>144</v>
      </c>
      <c r="E524" s="228" t="s">
        <v>19</v>
      </c>
      <c r="F524" s="229" t="s">
        <v>649</v>
      </c>
      <c r="G524" s="227"/>
      <c r="H524" s="228" t="s">
        <v>19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144</v>
      </c>
      <c r="AU524" s="235" t="s">
        <v>82</v>
      </c>
      <c r="AV524" s="13" t="s">
        <v>80</v>
      </c>
      <c r="AW524" s="13" t="s">
        <v>33</v>
      </c>
      <c r="AX524" s="13" t="s">
        <v>72</v>
      </c>
      <c r="AY524" s="235" t="s">
        <v>120</v>
      </c>
    </row>
    <row r="525" s="14" customFormat="1">
      <c r="A525" s="14"/>
      <c r="B525" s="236"/>
      <c r="C525" s="237"/>
      <c r="D525" s="219" t="s">
        <v>144</v>
      </c>
      <c r="E525" s="238" t="s">
        <v>19</v>
      </c>
      <c r="F525" s="239" t="s">
        <v>165</v>
      </c>
      <c r="G525" s="237"/>
      <c r="H525" s="240">
        <v>6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144</v>
      </c>
      <c r="AU525" s="246" t="s">
        <v>82</v>
      </c>
      <c r="AV525" s="14" t="s">
        <v>82</v>
      </c>
      <c r="AW525" s="14" t="s">
        <v>33</v>
      </c>
      <c r="AX525" s="14" t="s">
        <v>72</v>
      </c>
      <c r="AY525" s="246" t="s">
        <v>120</v>
      </c>
    </row>
    <row r="526" s="13" customFormat="1">
      <c r="A526" s="13"/>
      <c r="B526" s="226"/>
      <c r="C526" s="227"/>
      <c r="D526" s="219" t="s">
        <v>144</v>
      </c>
      <c r="E526" s="228" t="s">
        <v>19</v>
      </c>
      <c r="F526" s="229" t="s">
        <v>650</v>
      </c>
      <c r="G526" s="227"/>
      <c r="H526" s="228" t="s">
        <v>19</v>
      </c>
      <c r="I526" s="230"/>
      <c r="J526" s="227"/>
      <c r="K526" s="227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144</v>
      </c>
      <c r="AU526" s="235" t="s">
        <v>82</v>
      </c>
      <c r="AV526" s="13" t="s">
        <v>80</v>
      </c>
      <c r="AW526" s="13" t="s">
        <v>33</v>
      </c>
      <c r="AX526" s="13" t="s">
        <v>72</v>
      </c>
      <c r="AY526" s="235" t="s">
        <v>120</v>
      </c>
    </row>
    <row r="527" s="14" customFormat="1">
      <c r="A527" s="14"/>
      <c r="B527" s="236"/>
      <c r="C527" s="237"/>
      <c r="D527" s="219" t="s">
        <v>144</v>
      </c>
      <c r="E527" s="238" t="s">
        <v>19</v>
      </c>
      <c r="F527" s="239" t="s">
        <v>651</v>
      </c>
      <c r="G527" s="237"/>
      <c r="H527" s="240">
        <v>20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144</v>
      </c>
      <c r="AU527" s="246" t="s">
        <v>82</v>
      </c>
      <c r="AV527" s="14" t="s">
        <v>82</v>
      </c>
      <c r="AW527" s="14" t="s">
        <v>33</v>
      </c>
      <c r="AX527" s="14" t="s">
        <v>72</v>
      </c>
      <c r="AY527" s="246" t="s">
        <v>120</v>
      </c>
    </row>
    <row r="528" s="13" customFormat="1">
      <c r="A528" s="13"/>
      <c r="B528" s="226"/>
      <c r="C528" s="227"/>
      <c r="D528" s="219" t="s">
        <v>144</v>
      </c>
      <c r="E528" s="228" t="s">
        <v>19</v>
      </c>
      <c r="F528" s="229" t="s">
        <v>652</v>
      </c>
      <c r="G528" s="227"/>
      <c r="H528" s="228" t="s">
        <v>19</v>
      </c>
      <c r="I528" s="230"/>
      <c r="J528" s="227"/>
      <c r="K528" s="227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144</v>
      </c>
      <c r="AU528" s="235" t="s">
        <v>82</v>
      </c>
      <c r="AV528" s="13" t="s">
        <v>80</v>
      </c>
      <c r="AW528" s="13" t="s">
        <v>33</v>
      </c>
      <c r="AX528" s="13" t="s">
        <v>72</v>
      </c>
      <c r="AY528" s="235" t="s">
        <v>120</v>
      </c>
    </row>
    <row r="529" s="14" customFormat="1">
      <c r="A529" s="14"/>
      <c r="B529" s="236"/>
      <c r="C529" s="237"/>
      <c r="D529" s="219" t="s">
        <v>144</v>
      </c>
      <c r="E529" s="238" t="s">
        <v>19</v>
      </c>
      <c r="F529" s="239" t="s">
        <v>80</v>
      </c>
      <c r="G529" s="237"/>
      <c r="H529" s="240">
        <v>1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144</v>
      </c>
      <c r="AU529" s="246" t="s">
        <v>82</v>
      </c>
      <c r="AV529" s="14" t="s">
        <v>82</v>
      </c>
      <c r="AW529" s="14" t="s">
        <v>33</v>
      </c>
      <c r="AX529" s="14" t="s">
        <v>72</v>
      </c>
      <c r="AY529" s="246" t="s">
        <v>120</v>
      </c>
    </row>
    <row r="530" s="15" customFormat="1">
      <c r="A530" s="15"/>
      <c r="B530" s="247"/>
      <c r="C530" s="248"/>
      <c r="D530" s="219" t="s">
        <v>144</v>
      </c>
      <c r="E530" s="249" t="s">
        <v>19</v>
      </c>
      <c r="F530" s="250" t="s">
        <v>202</v>
      </c>
      <c r="G530" s="248"/>
      <c r="H530" s="251">
        <v>27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144</v>
      </c>
      <c r="AU530" s="257" t="s">
        <v>82</v>
      </c>
      <c r="AV530" s="15" t="s">
        <v>127</v>
      </c>
      <c r="AW530" s="15" t="s">
        <v>33</v>
      </c>
      <c r="AX530" s="15" t="s">
        <v>80</v>
      </c>
      <c r="AY530" s="257" t="s">
        <v>120</v>
      </c>
    </row>
    <row r="531" s="2" customFormat="1" ht="16.5" customHeight="1">
      <c r="A531" s="40"/>
      <c r="B531" s="41"/>
      <c r="C531" s="269" t="s">
        <v>653</v>
      </c>
      <c r="D531" s="269" t="s">
        <v>347</v>
      </c>
      <c r="E531" s="270" t="s">
        <v>654</v>
      </c>
      <c r="F531" s="271" t="s">
        <v>655</v>
      </c>
      <c r="G531" s="272" t="s">
        <v>612</v>
      </c>
      <c r="H531" s="273">
        <v>6</v>
      </c>
      <c r="I531" s="274"/>
      <c r="J531" s="275">
        <f>ROUND(I531*H531,2)</f>
        <v>0</v>
      </c>
      <c r="K531" s="271" t="s">
        <v>656</v>
      </c>
      <c r="L531" s="276"/>
      <c r="M531" s="277" t="s">
        <v>19</v>
      </c>
      <c r="N531" s="278" t="s">
        <v>43</v>
      </c>
      <c r="O531" s="86"/>
      <c r="P531" s="215">
        <f>O531*H531</f>
        <v>0</v>
      </c>
      <c r="Q531" s="215">
        <v>0.0044000000000000003</v>
      </c>
      <c r="R531" s="215">
        <f>Q531*H531</f>
        <v>0.0264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182</v>
      </c>
      <c r="AT531" s="217" t="s">
        <v>347</v>
      </c>
      <c r="AU531" s="217" t="s">
        <v>82</v>
      </c>
      <c r="AY531" s="19" t="s">
        <v>120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127</v>
      </c>
      <c r="BM531" s="217" t="s">
        <v>657</v>
      </c>
    </row>
    <row r="532" s="2" customFormat="1">
      <c r="A532" s="40"/>
      <c r="B532" s="41"/>
      <c r="C532" s="42"/>
      <c r="D532" s="219" t="s">
        <v>129</v>
      </c>
      <c r="E532" s="42"/>
      <c r="F532" s="220" t="s">
        <v>655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129</v>
      </c>
      <c r="AU532" s="19" t="s">
        <v>82</v>
      </c>
    </row>
    <row r="533" s="2" customFormat="1" ht="16.5" customHeight="1">
      <c r="A533" s="40"/>
      <c r="B533" s="41"/>
      <c r="C533" s="269" t="s">
        <v>658</v>
      </c>
      <c r="D533" s="269" t="s">
        <v>347</v>
      </c>
      <c r="E533" s="270" t="s">
        <v>659</v>
      </c>
      <c r="F533" s="271" t="s">
        <v>660</v>
      </c>
      <c r="G533" s="272" t="s">
        <v>612</v>
      </c>
      <c r="H533" s="273">
        <v>1</v>
      </c>
      <c r="I533" s="274"/>
      <c r="J533" s="275">
        <f>ROUND(I533*H533,2)</f>
        <v>0</v>
      </c>
      <c r="K533" s="271" t="s">
        <v>126</v>
      </c>
      <c r="L533" s="276"/>
      <c r="M533" s="277" t="s">
        <v>19</v>
      </c>
      <c r="N533" s="278" t="s">
        <v>43</v>
      </c>
      <c r="O533" s="86"/>
      <c r="P533" s="215">
        <f>O533*H533</f>
        <v>0</v>
      </c>
      <c r="Q533" s="215">
        <v>0.0028999999999999998</v>
      </c>
      <c r="R533" s="215">
        <f>Q533*H533</f>
        <v>0.0028999999999999998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182</v>
      </c>
      <c r="AT533" s="217" t="s">
        <v>347</v>
      </c>
      <c r="AU533" s="217" t="s">
        <v>82</v>
      </c>
      <c r="AY533" s="19" t="s">
        <v>120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80</v>
      </c>
      <c r="BK533" s="218">
        <f>ROUND(I533*H533,2)</f>
        <v>0</v>
      </c>
      <c r="BL533" s="19" t="s">
        <v>127</v>
      </c>
      <c r="BM533" s="217" t="s">
        <v>661</v>
      </c>
    </row>
    <row r="534" s="2" customFormat="1">
      <c r="A534" s="40"/>
      <c r="B534" s="41"/>
      <c r="C534" s="42"/>
      <c r="D534" s="219" t="s">
        <v>129</v>
      </c>
      <c r="E534" s="42"/>
      <c r="F534" s="220" t="s">
        <v>660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129</v>
      </c>
      <c r="AU534" s="19" t="s">
        <v>82</v>
      </c>
    </row>
    <row r="535" s="2" customFormat="1" ht="16.5" customHeight="1">
      <c r="A535" s="40"/>
      <c r="B535" s="41"/>
      <c r="C535" s="269" t="s">
        <v>662</v>
      </c>
      <c r="D535" s="269" t="s">
        <v>347</v>
      </c>
      <c r="E535" s="270" t="s">
        <v>663</v>
      </c>
      <c r="F535" s="271" t="s">
        <v>664</v>
      </c>
      <c r="G535" s="272" t="s">
        <v>612</v>
      </c>
      <c r="H535" s="273">
        <v>20</v>
      </c>
      <c r="I535" s="274"/>
      <c r="J535" s="275">
        <f>ROUND(I535*H535,2)</f>
        <v>0</v>
      </c>
      <c r="K535" s="271" t="s">
        <v>126</v>
      </c>
      <c r="L535" s="276"/>
      <c r="M535" s="277" t="s">
        <v>19</v>
      </c>
      <c r="N535" s="278" t="s">
        <v>43</v>
      </c>
      <c r="O535" s="86"/>
      <c r="P535" s="215">
        <f>O535*H535</f>
        <v>0</v>
      </c>
      <c r="Q535" s="215">
        <v>0.0048999999999999998</v>
      </c>
      <c r="R535" s="215">
        <f>Q535*H535</f>
        <v>0.098000000000000004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182</v>
      </c>
      <c r="AT535" s="217" t="s">
        <v>347</v>
      </c>
      <c r="AU535" s="217" t="s">
        <v>82</v>
      </c>
      <c r="AY535" s="19" t="s">
        <v>120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80</v>
      </c>
      <c r="BK535" s="218">
        <f>ROUND(I535*H535,2)</f>
        <v>0</v>
      </c>
      <c r="BL535" s="19" t="s">
        <v>127</v>
      </c>
      <c r="BM535" s="217" t="s">
        <v>665</v>
      </c>
    </row>
    <row r="536" s="2" customFormat="1">
      <c r="A536" s="40"/>
      <c r="B536" s="41"/>
      <c r="C536" s="42"/>
      <c r="D536" s="219" t="s">
        <v>129</v>
      </c>
      <c r="E536" s="42"/>
      <c r="F536" s="220" t="s">
        <v>664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129</v>
      </c>
      <c r="AU536" s="19" t="s">
        <v>82</v>
      </c>
    </row>
    <row r="537" s="2" customFormat="1" ht="21.75" customHeight="1">
      <c r="A537" s="40"/>
      <c r="B537" s="41"/>
      <c r="C537" s="206" t="s">
        <v>666</v>
      </c>
      <c r="D537" s="206" t="s">
        <v>122</v>
      </c>
      <c r="E537" s="207" t="s">
        <v>667</v>
      </c>
      <c r="F537" s="208" t="s">
        <v>668</v>
      </c>
      <c r="G537" s="209" t="s">
        <v>612</v>
      </c>
      <c r="H537" s="210">
        <v>7</v>
      </c>
      <c r="I537" s="211"/>
      <c r="J537" s="212">
        <f>ROUND(I537*H537,2)</f>
        <v>0</v>
      </c>
      <c r="K537" s="208" t="s">
        <v>126</v>
      </c>
      <c r="L537" s="46"/>
      <c r="M537" s="213" t="s">
        <v>19</v>
      </c>
      <c r="N537" s="214" t="s">
        <v>43</v>
      </c>
      <c r="O537" s="86"/>
      <c r="P537" s="215">
        <f>O537*H537</f>
        <v>0</v>
      </c>
      <c r="Q537" s="215">
        <v>2.0000000000000002E-05</v>
      </c>
      <c r="R537" s="215">
        <f>Q537*H537</f>
        <v>0.00014000000000000002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127</v>
      </c>
      <c r="AT537" s="217" t="s">
        <v>122</v>
      </c>
      <c r="AU537" s="217" t="s">
        <v>82</v>
      </c>
      <c r="AY537" s="19" t="s">
        <v>120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80</v>
      </c>
      <c r="BK537" s="218">
        <f>ROUND(I537*H537,2)</f>
        <v>0</v>
      </c>
      <c r="BL537" s="19" t="s">
        <v>127</v>
      </c>
      <c r="BM537" s="217" t="s">
        <v>669</v>
      </c>
    </row>
    <row r="538" s="2" customFormat="1">
      <c r="A538" s="40"/>
      <c r="B538" s="41"/>
      <c r="C538" s="42"/>
      <c r="D538" s="219" t="s">
        <v>129</v>
      </c>
      <c r="E538" s="42"/>
      <c r="F538" s="220" t="s">
        <v>670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129</v>
      </c>
      <c r="AU538" s="19" t="s">
        <v>82</v>
      </c>
    </row>
    <row r="539" s="2" customFormat="1">
      <c r="A539" s="40"/>
      <c r="B539" s="41"/>
      <c r="C539" s="42"/>
      <c r="D539" s="224" t="s">
        <v>131</v>
      </c>
      <c r="E539" s="42"/>
      <c r="F539" s="225" t="s">
        <v>671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131</v>
      </c>
      <c r="AU539" s="19" t="s">
        <v>82</v>
      </c>
    </row>
    <row r="540" s="2" customFormat="1" ht="16.5" customHeight="1">
      <c r="A540" s="40"/>
      <c r="B540" s="41"/>
      <c r="C540" s="269" t="s">
        <v>672</v>
      </c>
      <c r="D540" s="269" t="s">
        <v>347</v>
      </c>
      <c r="E540" s="270" t="s">
        <v>673</v>
      </c>
      <c r="F540" s="271" t="s">
        <v>674</v>
      </c>
      <c r="G540" s="272" t="s">
        <v>612</v>
      </c>
      <c r="H540" s="273">
        <v>6</v>
      </c>
      <c r="I540" s="274"/>
      <c r="J540" s="275">
        <f>ROUND(I540*H540,2)</f>
        <v>0</v>
      </c>
      <c r="K540" s="271" t="s">
        <v>19</v>
      </c>
      <c r="L540" s="276"/>
      <c r="M540" s="277" t="s">
        <v>19</v>
      </c>
      <c r="N540" s="278" t="s">
        <v>43</v>
      </c>
      <c r="O540" s="86"/>
      <c r="P540" s="215">
        <f>O540*H540</f>
        <v>0</v>
      </c>
      <c r="Q540" s="215">
        <v>0.0088000000000000005</v>
      </c>
      <c r="R540" s="215">
        <f>Q540*H540</f>
        <v>0.0528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182</v>
      </c>
      <c r="AT540" s="217" t="s">
        <v>347</v>
      </c>
      <c r="AU540" s="217" t="s">
        <v>82</v>
      </c>
      <c r="AY540" s="19" t="s">
        <v>120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80</v>
      </c>
      <c r="BK540" s="218">
        <f>ROUND(I540*H540,2)</f>
        <v>0</v>
      </c>
      <c r="BL540" s="19" t="s">
        <v>127</v>
      </c>
      <c r="BM540" s="217" t="s">
        <v>675</v>
      </c>
    </row>
    <row r="541" s="2" customFormat="1">
      <c r="A541" s="40"/>
      <c r="B541" s="41"/>
      <c r="C541" s="42"/>
      <c r="D541" s="219" t="s">
        <v>129</v>
      </c>
      <c r="E541" s="42"/>
      <c r="F541" s="220" t="s">
        <v>674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129</v>
      </c>
      <c r="AU541" s="19" t="s">
        <v>82</v>
      </c>
    </row>
    <row r="542" s="2" customFormat="1" ht="16.5" customHeight="1">
      <c r="A542" s="40"/>
      <c r="B542" s="41"/>
      <c r="C542" s="269" t="s">
        <v>676</v>
      </c>
      <c r="D542" s="269" t="s">
        <v>347</v>
      </c>
      <c r="E542" s="270" t="s">
        <v>677</v>
      </c>
      <c r="F542" s="271" t="s">
        <v>678</v>
      </c>
      <c r="G542" s="272" t="s">
        <v>612</v>
      </c>
      <c r="H542" s="273">
        <v>1</v>
      </c>
      <c r="I542" s="274"/>
      <c r="J542" s="275">
        <f>ROUND(I542*H542,2)</f>
        <v>0</v>
      </c>
      <c r="K542" s="271" t="s">
        <v>19</v>
      </c>
      <c r="L542" s="276"/>
      <c r="M542" s="277" t="s">
        <v>19</v>
      </c>
      <c r="N542" s="278" t="s">
        <v>43</v>
      </c>
      <c r="O542" s="86"/>
      <c r="P542" s="215">
        <f>O542*H542</f>
        <v>0</v>
      </c>
      <c r="Q542" s="215">
        <v>0.0091999999999999998</v>
      </c>
      <c r="R542" s="215">
        <f>Q542*H542</f>
        <v>0.0091999999999999998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182</v>
      </c>
      <c r="AT542" s="217" t="s">
        <v>347</v>
      </c>
      <c r="AU542" s="217" t="s">
        <v>82</v>
      </c>
      <c r="AY542" s="19" t="s">
        <v>120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80</v>
      </c>
      <c r="BK542" s="218">
        <f>ROUND(I542*H542,2)</f>
        <v>0</v>
      </c>
      <c r="BL542" s="19" t="s">
        <v>127</v>
      </c>
      <c r="BM542" s="217" t="s">
        <v>679</v>
      </c>
    </row>
    <row r="543" s="2" customFormat="1">
      <c r="A543" s="40"/>
      <c r="B543" s="41"/>
      <c r="C543" s="42"/>
      <c r="D543" s="219" t="s">
        <v>129</v>
      </c>
      <c r="E543" s="42"/>
      <c r="F543" s="220" t="s">
        <v>678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129</v>
      </c>
      <c r="AU543" s="19" t="s">
        <v>82</v>
      </c>
    </row>
    <row r="544" s="2" customFormat="1" ht="16.5" customHeight="1">
      <c r="A544" s="40"/>
      <c r="B544" s="41"/>
      <c r="C544" s="206" t="s">
        <v>680</v>
      </c>
      <c r="D544" s="206" t="s">
        <v>122</v>
      </c>
      <c r="E544" s="207" t="s">
        <v>681</v>
      </c>
      <c r="F544" s="208" t="s">
        <v>682</v>
      </c>
      <c r="G544" s="209" t="s">
        <v>168</v>
      </c>
      <c r="H544" s="210">
        <v>623.70000000000005</v>
      </c>
      <c r="I544" s="211"/>
      <c r="J544" s="212">
        <f>ROUND(I544*H544,2)</f>
        <v>0</v>
      </c>
      <c r="K544" s="208" t="s">
        <v>19</v>
      </c>
      <c r="L544" s="46"/>
      <c r="M544" s="213" t="s">
        <v>19</v>
      </c>
      <c r="N544" s="214" t="s">
        <v>43</v>
      </c>
      <c r="O544" s="86"/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127</v>
      </c>
      <c r="AT544" s="217" t="s">
        <v>122</v>
      </c>
      <c r="AU544" s="217" t="s">
        <v>82</v>
      </c>
      <c r="AY544" s="19" t="s">
        <v>120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127</v>
      </c>
      <c r="BM544" s="217" t="s">
        <v>683</v>
      </c>
    </row>
    <row r="545" s="2" customFormat="1">
      <c r="A545" s="40"/>
      <c r="B545" s="41"/>
      <c r="C545" s="42"/>
      <c r="D545" s="219" t="s">
        <v>129</v>
      </c>
      <c r="E545" s="42"/>
      <c r="F545" s="220" t="s">
        <v>682</v>
      </c>
      <c r="G545" s="42"/>
      <c r="H545" s="42"/>
      <c r="I545" s="221"/>
      <c r="J545" s="42"/>
      <c r="K545" s="42"/>
      <c r="L545" s="46"/>
      <c r="M545" s="222"/>
      <c r="N545" s="22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129</v>
      </c>
      <c r="AU545" s="19" t="s">
        <v>82</v>
      </c>
    </row>
    <row r="546" s="13" customFormat="1">
      <c r="A546" s="13"/>
      <c r="B546" s="226"/>
      <c r="C546" s="227"/>
      <c r="D546" s="219" t="s">
        <v>144</v>
      </c>
      <c r="E546" s="228" t="s">
        <v>19</v>
      </c>
      <c r="F546" s="229" t="s">
        <v>473</v>
      </c>
      <c r="G546" s="227"/>
      <c r="H546" s="228" t="s">
        <v>19</v>
      </c>
      <c r="I546" s="230"/>
      <c r="J546" s="227"/>
      <c r="K546" s="227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144</v>
      </c>
      <c r="AU546" s="235" t="s">
        <v>82</v>
      </c>
      <c r="AV546" s="13" t="s">
        <v>80</v>
      </c>
      <c r="AW546" s="13" t="s">
        <v>33</v>
      </c>
      <c r="AX546" s="13" t="s">
        <v>72</v>
      </c>
      <c r="AY546" s="235" t="s">
        <v>120</v>
      </c>
    </row>
    <row r="547" s="14" customFormat="1">
      <c r="A547" s="14"/>
      <c r="B547" s="236"/>
      <c r="C547" s="237"/>
      <c r="D547" s="219" t="s">
        <v>144</v>
      </c>
      <c r="E547" s="238" t="s">
        <v>19</v>
      </c>
      <c r="F547" s="239" t="s">
        <v>474</v>
      </c>
      <c r="G547" s="237"/>
      <c r="H547" s="240">
        <v>522.20000000000005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144</v>
      </c>
      <c r="AU547" s="246" t="s">
        <v>82</v>
      </c>
      <c r="AV547" s="14" t="s">
        <v>82</v>
      </c>
      <c r="AW547" s="14" t="s">
        <v>33</v>
      </c>
      <c r="AX547" s="14" t="s">
        <v>72</v>
      </c>
      <c r="AY547" s="246" t="s">
        <v>120</v>
      </c>
    </row>
    <row r="548" s="13" customFormat="1">
      <c r="A548" s="13"/>
      <c r="B548" s="226"/>
      <c r="C548" s="227"/>
      <c r="D548" s="219" t="s">
        <v>144</v>
      </c>
      <c r="E548" s="228" t="s">
        <v>19</v>
      </c>
      <c r="F548" s="229" t="s">
        <v>475</v>
      </c>
      <c r="G548" s="227"/>
      <c r="H548" s="228" t="s">
        <v>19</v>
      </c>
      <c r="I548" s="230"/>
      <c r="J548" s="227"/>
      <c r="K548" s="227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144</v>
      </c>
      <c r="AU548" s="235" t="s">
        <v>82</v>
      </c>
      <c r="AV548" s="13" t="s">
        <v>80</v>
      </c>
      <c r="AW548" s="13" t="s">
        <v>33</v>
      </c>
      <c r="AX548" s="13" t="s">
        <v>72</v>
      </c>
      <c r="AY548" s="235" t="s">
        <v>120</v>
      </c>
    </row>
    <row r="549" s="14" customFormat="1">
      <c r="A549" s="14"/>
      <c r="B549" s="236"/>
      <c r="C549" s="237"/>
      <c r="D549" s="219" t="s">
        <v>144</v>
      </c>
      <c r="E549" s="238" t="s">
        <v>19</v>
      </c>
      <c r="F549" s="239" t="s">
        <v>476</v>
      </c>
      <c r="G549" s="237"/>
      <c r="H549" s="240">
        <v>43.5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144</v>
      </c>
      <c r="AU549" s="246" t="s">
        <v>82</v>
      </c>
      <c r="AV549" s="14" t="s">
        <v>82</v>
      </c>
      <c r="AW549" s="14" t="s">
        <v>33</v>
      </c>
      <c r="AX549" s="14" t="s">
        <v>72</v>
      </c>
      <c r="AY549" s="246" t="s">
        <v>120</v>
      </c>
    </row>
    <row r="550" s="13" customFormat="1">
      <c r="A550" s="13"/>
      <c r="B550" s="226"/>
      <c r="C550" s="227"/>
      <c r="D550" s="219" t="s">
        <v>144</v>
      </c>
      <c r="E550" s="228" t="s">
        <v>19</v>
      </c>
      <c r="F550" s="229" t="s">
        <v>477</v>
      </c>
      <c r="G550" s="227"/>
      <c r="H550" s="228" t="s">
        <v>19</v>
      </c>
      <c r="I550" s="230"/>
      <c r="J550" s="227"/>
      <c r="K550" s="227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144</v>
      </c>
      <c r="AU550" s="235" t="s">
        <v>82</v>
      </c>
      <c r="AV550" s="13" t="s">
        <v>80</v>
      </c>
      <c r="AW550" s="13" t="s">
        <v>33</v>
      </c>
      <c r="AX550" s="13" t="s">
        <v>72</v>
      </c>
      <c r="AY550" s="235" t="s">
        <v>120</v>
      </c>
    </row>
    <row r="551" s="14" customFormat="1">
      <c r="A551" s="14"/>
      <c r="B551" s="236"/>
      <c r="C551" s="237"/>
      <c r="D551" s="219" t="s">
        <v>144</v>
      </c>
      <c r="E551" s="238" t="s">
        <v>19</v>
      </c>
      <c r="F551" s="239" t="s">
        <v>478</v>
      </c>
      <c r="G551" s="237"/>
      <c r="H551" s="240">
        <v>40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144</v>
      </c>
      <c r="AU551" s="246" t="s">
        <v>82</v>
      </c>
      <c r="AV551" s="14" t="s">
        <v>82</v>
      </c>
      <c r="AW551" s="14" t="s">
        <v>33</v>
      </c>
      <c r="AX551" s="14" t="s">
        <v>72</v>
      </c>
      <c r="AY551" s="246" t="s">
        <v>120</v>
      </c>
    </row>
    <row r="552" s="13" customFormat="1">
      <c r="A552" s="13"/>
      <c r="B552" s="226"/>
      <c r="C552" s="227"/>
      <c r="D552" s="219" t="s">
        <v>144</v>
      </c>
      <c r="E552" s="228" t="s">
        <v>19</v>
      </c>
      <c r="F552" s="229" t="s">
        <v>479</v>
      </c>
      <c r="G552" s="227"/>
      <c r="H552" s="228" t="s">
        <v>19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144</v>
      </c>
      <c r="AU552" s="235" t="s">
        <v>82</v>
      </c>
      <c r="AV552" s="13" t="s">
        <v>80</v>
      </c>
      <c r="AW552" s="13" t="s">
        <v>33</v>
      </c>
      <c r="AX552" s="13" t="s">
        <v>72</v>
      </c>
      <c r="AY552" s="235" t="s">
        <v>120</v>
      </c>
    </row>
    <row r="553" s="14" customFormat="1">
      <c r="A553" s="14"/>
      <c r="B553" s="236"/>
      <c r="C553" s="237"/>
      <c r="D553" s="219" t="s">
        <v>144</v>
      </c>
      <c r="E553" s="238" t="s">
        <v>19</v>
      </c>
      <c r="F553" s="239" t="s">
        <v>290</v>
      </c>
      <c r="G553" s="237"/>
      <c r="H553" s="240">
        <v>18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144</v>
      </c>
      <c r="AU553" s="246" t="s">
        <v>82</v>
      </c>
      <c r="AV553" s="14" t="s">
        <v>82</v>
      </c>
      <c r="AW553" s="14" t="s">
        <v>33</v>
      </c>
      <c r="AX553" s="14" t="s">
        <v>72</v>
      </c>
      <c r="AY553" s="246" t="s">
        <v>120</v>
      </c>
    </row>
    <row r="554" s="15" customFormat="1">
      <c r="A554" s="15"/>
      <c r="B554" s="247"/>
      <c r="C554" s="248"/>
      <c r="D554" s="219" t="s">
        <v>144</v>
      </c>
      <c r="E554" s="249" t="s">
        <v>19</v>
      </c>
      <c r="F554" s="250" t="s">
        <v>202</v>
      </c>
      <c r="G554" s="248"/>
      <c r="H554" s="251">
        <v>623.70000000000005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7" t="s">
        <v>144</v>
      </c>
      <c r="AU554" s="257" t="s">
        <v>82</v>
      </c>
      <c r="AV554" s="15" t="s">
        <v>127</v>
      </c>
      <c r="AW554" s="15" t="s">
        <v>33</v>
      </c>
      <c r="AX554" s="15" t="s">
        <v>80</v>
      </c>
      <c r="AY554" s="257" t="s">
        <v>120</v>
      </c>
    </row>
    <row r="555" s="2" customFormat="1" ht="16.5" customHeight="1">
      <c r="A555" s="40"/>
      <c r="B555" s="41"/>
      <c r="C555" s="206" t="s">
        <v>684</v>
      </c>
      <c r="D555" s="206" t="s">
        <v>122</v>
      </c>
      <c r="E555" s="207" t="s">
        <v>685</v>
      </c>
      <c r="F555" s="208" t="s">
        <v>686</v>
      </c>
      <c r="G555" s="209" t="s">
        <v>612</v>
      </c>
      <c r="H555" s="210">
        <v>1</v>
      </c>
      <c r="I555" s="211"/>
      <c r="J555" s="212">
        <f>ROUND(I555*H555,2)</f>
        <v>0</v>
      </c>
      <c r="K555" s="208" t="s">
        <v>126</v>
      </c>
      <c r="L555" s="46"/>
      <c r="M555" s="213" t="s">
        <v>19</v>
      </c>
      <c r="N555" s="214" t="s">
        <v>43</v>
      </c>
      <c r="O555" s="86"/>
      <c r="P555" s="215">
        <f>O555*H555</f>
        <v>0</v>
      </c>
      <c r="Q555" s="215">
        <v>0.010189999999999999</v>
      </c>
      <c r="R555" s="215">
        <f>Q555*H555</f>
        <v>0.010189999999999999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127</v>
      </c>
      <c r="AT555" s="217" t="s">
        <v>122</v>
      </c>
      <c r="AU555" s="217" t="s">
        <v>82</v>
      </c>
      <c r="AY555" s="19" t="s">
        <v>120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80</v>
      </c>
      <c r="BK555" s="218">
        <f>ROUND(I555*H555,2)</f>
        <v>0</v>
      </c>
      <c r="BL555" s="19" t="s">
        <v>127</v>
      </c>
      <c r="BM555" s="217" t="s">
        <v>687</v>
      </c>
    </row>
    <row r="556" s="2" customFormat="1">
      <c r="A556" s="40"/>
      <c r="B556" s="41"/>
      <c r="C556" s="42"/>
      <c r="D556" s="219" t="s">
        <v>129</v>
      </c>
      <c r="E556" s="42"/>
      <c r="F556" s="220" t="s">
        <v>686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129</v>
      </c>
      <c r="AU556" s="19" t="s">
        <v>82</v>
      </c>
    </row>
    <row r="557" s="2" customFormat="1">
      <c r="A557" s="40"/>
      <c r="B557" s="41"/>
      <c r="C557" s="42"/>
      <c r="D557" s="224" t="s">
        <v>131</v>
      </c>
      <c r="E557" s="42"/>
      <c r="F557" s="225" t="s">
        <v>688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131</v>
      </c>
      <c r="AU557" s="19" t="s">
        <v>82</v>
      </c>
    </row>
    <row r="558" s="13" customFormat="1">
      <c r="A558" s="13"/>
      <c r="B558" s="226"/>
      <c r="C558" s="227"/>
      <c r="D558" s="219" t="s">
        <v>144</v>
      </c>
      <c r="E558" s="228" t="s">
        <v>19</v>
      </c>
      <c r="F558" s="229" t="s">
        <v>338</v>
      </c>
      <c r="G558" s="227"/>
      <c r="H558" s="228" t="s">
        <v>19</v>
      </c>
      <c r="I558" s="230"/>
      <c r="J558" s="227"/>
      <c r="K558" s="227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144</v>
      </c>
      <c r="AU558" s="235" t="s">
        <v>82</v>
      </c>
      <c r="AV558" s="13" t="s">
        <v>80</v>
      </c>
      <c r="AW558" s="13" t="s">
        <v>33</v>
      </c>
      <c r="AX558" s="13" t="s">
        <v>72</v>
      </c>
      <c r="AY558" s="235" t="s">
        <v>120</v>
      </c>
    </row>
    <row r="559" s="14" customFormat="1">
      <c r="A559" s="14"/>
      <c r="B559" s="236"/>
      <c r="C559" s="237"/>
      <c r="D559" s="219" t="s">
        <v>144</v>
      </c>
      <c r="E559" s="238" t="s">
        <v>19</v>
      </c>
      <c r="F559" s="239" t="s">
        <v>80</v>
      </c>
      <c r="G559" s="237"/>
      <c r="H559" s="240">
        <v>1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144</v>
      </c>
      <c r="AU559" s="246" t="s">
        <v>82</v>
      </c>
      <c r="AV559" s="14" t="s">
        <v>82</v>
      </c>
      <c r="AW559" s="14" t="s">
        <v>33</v>
      </c>
      <c r="AX559" s="14" t="s">
        <v>80</v>
      </c>
      <c r="AY559" s="246" t="s">
        <v>120</v>
      </c>
    </row>
    <row r="560" s="2" customFormat="1" ht="16.5" customHeight="1">
      <c r="A560" s="40"/>
      <c r="B560" s="41"/>
      <c r="C560" s="269" t="s">
        <v>689</v>
      </c>
      <c r="D560" s="269" t="s">
        <v>347</v>
      </c>
      <c r="E560" s="270" t="s">
        <v>690</v>
      </c>
      <c r="F560" s="271" t="s">
        <v>691</v>
      </c>
      <c r="G560" s="272" t="s">
        <v>612</v>
      </c>
      <c r="H560" s="273">
        <v>1</v>
      </c>
      <c r="I560" s="274"/>
      <c r="J560" s="275">
        <f>ROUND(I560*H560,2)</f>
        <v>0</v>
      </c>
      <c r="K560" s="271" t="s">
        <v>126</v>
      </c>
      <c r="L560" s="276"/>
      <c r="M560" s="277" t="s">
        <v>19</v>
      </c>
      <c r="N560" s="278" t="s">
        <v>43</v>
      </c>
      <c r="O560" s="86"/>
      <c r="P560" s="215">
        <f>O560*H560</f>
        <v>0</v>
      </c>
      <c r="Q560" s="215">
        <v>0.254</v>
      </c>
      <c r="R560" s="215">
        <f>Q560*H560</f>
        <v>0.254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182</v>
      </c>
      <c r="AT560" s="217" t="s">
        <v>347</v>
      </c>
      <c r="AU560" s="217" t="s">
        <v>82</v>
      </c>
      <c r="AY560" s="19" t="s">
        <v>120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80</v>
      </c>
      <c r="BK560" s="218">
        <f>ROUND(I560*H560,2)</f>
        <v>0</v>
      </c>
      <c r="BL560" s="19" t="s">
        <v>127</v>
      </c>
      <c r="BM560" s="217" t="s">
        <v>692</v>
      </c>
    </row>
    <row r="561" s="2" customFormat="1">
      <c r="A561" s="40"/>
      <c r="B561" s="41"/>
      <c r="C561" s="42"/>
      <c r="D561" s="219" t="s">
        <v>129</v>
      </c>
      <c r="E561" s="42"/>
      <c r="F561" s="220" t="s">
        <v>691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129</v>
      </c>
      <c r="AU561" s="19" t="s">
        <v>82</v>
      </c>
    </row>
    <row r="562" s="2" customFormat="1" ht="16.5" customHeight="1">
      <c r="A562" s="40"/>
      <c r="B562" s="41"/>
      <c r="C562" s="206" t="s">
        <v>693</v>
      </c>
      <c r="D562" s="206" t="s">
        <v>122</v>
      </c>
      <c r="E562" s="207" t="s">
        <v>694</v>
      </c>
      <c r="F562" s="208" t="s">
        <v>695</v>
      </c>
      <c r="G562" s="209" t="s">
        <v>612</v>
      </c>
      <c r="H562" s="210">
        <v>1</v>
      </c>
      <c r="I562" s="211"/>
      <c r="J562" s="212">
        <f>ROUND(I562*H562,2)</f>
        <v>0</v>
      </c>
      <c r="K562" s="208" t="s">
        <v>126</v>
      </c>
      <c r="L562" s="46"/>
      <c r="M562" s="213" t="s">
        <v>19</v>
      </c>
      <c r="N562" s="214" t="s">
        <v>43</v>
      </c>
      <c r="O562" s="86"/>
      <c r="P562" s="215">
        <f>O562*H562</f>
        <v>0</v>
      </c>
      <c r="Q562" s="215">
        <v>0.028539999999999999</v>
      </c>
      <c r="R562" s="215">
        <f>Q562*H562</f>
        <v>0.028539999999999999</v>
      </c>
      <c r="S562" s="215">
        <v>0</v>
      </c>
      <c r="T562" s="216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7" t="s">
        <v>127</v>
      </c>
      <c r="AT562" s="217" t="s">
        <v>122</v>
      </c>
      <c r="AU562" s="217" t="s">
        <v>82</v>
      </c>
      <c r="AY562" s="19" t="s">
        <v>120</v>
      </c>
      <c r="BE562" s="218">
        <f>IF(N562="základní",J562,0)</f>
        <v>0</v>
      </c>
      <c r="BF562" s="218">
        <f>IF(N562="snížená",J562,0)</f>
        <v>0</v>
      </c>
      <c r="BG562" s="218">
        <f>IF(N562="zákl. přenesená",J562,0)</f>
        <v>0</v>
      </c>
      <c r="BH562" s="218">
        <f>IF(N562="sníž. přenesená",J562,0)</f>
        <v>0</v>
      </c>
      <c r="BI562" s="218">
        <f>IF(N562="nulová",J562,0)</f>
        <v>0</v>
      </c>
      <c r="BJ562" s="19" t="s">
        <v>80</v>
      </c>
      <c r="BK562" s="218">
        <f>ROUND(I562*H562,2)</f>
        <v>0</v>
      </c>
      <c r="BL562" s="19" t="s">
        <v>127</v>
      </c>
      <c r="BM562" s="217" t="s">
        <v>696</v>
      </c>
    </row>
    <row r="563" s="2" customFormat="1">
      <c r="A563" s="40"/>
      <c r="B563" s="41"/>
      <c r="C563" s="42"/>
      <c r="D563" s="219" t="s">
        <v>129</v>
      </c>
      <c r="E563" s="42"/>
      <c r="F563" s="220" t="s">
        <v>695</v>
      </c>
      <c r="G563" s="42"/>
      <c r="H563" s="42"/>
      <c r="I563" s="221"/>
      <c r="J563" s="42"/>
      <c r="K563" s="42"/>
      <c r="L563" s="46"/>
      <c r="M563" s="222"/>
      <c r="N563" s="22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129</v>
      </c>
      <c r="AU563" s="19" t="s">
        <v>82</v>
      </c>
    </row>
    <row r="564" s="2" customFormat="1">
      <c r="A564" s="40"/>
      <c r="B564" s="41"/>
      <c r="C564" s="42"/>
      <c r="D564" s="224" t="s">
        <v>131</v>
      </c>
      <c r="E564" s="42"/>
      <c r="F564" s="225" t="s">
        <v>697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131</v>
      </c>
      <c r="AU564" s="19" t="s">
        <v>82</v>
      </c>
    </row>
    <row r="565" s="13" customFormat="1">
      <c r="A565" s="13"/>
      <c r="B565" s="226"/>
      <c r="C565" s="227"/>
      <c r="D565" s="219" t="s">
        <v>144</v>
      </c>
      <c r="E565" s="228" t="s">
        <v>19</v>
      </c>
      <c r="F565" s="229" t="s">
        <v>338</v>
      </c>
      <c r="G565" s="227"/>
      <c r="H565" s="228" t="s">
        <v>19</v>
      </c>
      <c r="I565" s="230"/>
      <c r="J565" s="227"/>
      <c r="K565" s="227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144</v>
      </c>
      <c r="AU565" s="235" t="s">
        <v>82</v>
      </c>
      <c r="AV565" s="13" t="s">
        <v>80</v>
      </c>
      <c r="AW565" s="13" t="s">
        <v>33</v>
      </c>
      <c r="AX565" s="13" t="s">
        <v>72</v>
      </c>
      <c r="AY565" s="235" t="s">
        <v>120</v>
      </c>
    </row>
    <row r="566" s="14" customFormat="1">
      <c r="A566" s="14"/>
      <c r="B566" s="236"/>
      <c r="C566" s="237"/>
      <c r="D566" s="219" t="s">
        <v>144</v>
      </c>
      <c r="E566" s="238" t="s">
        <v>19</v>
      </c>
      <c r="F566" s="239" t="s">
        <v>80</v>
      </c>
      <c r="G566" s="237"/>
      <c r="H566" s="240">
        <v>1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144</v>
      </c>
      <c r="AU566" s="246" t="s">
        <v>82</v>
      </c>
      <c r="AV566" s="14" t="s">
        <v>82</v>
      </c>
      <c r="AW566" s="14" t="s">
        <v>33</v>
      </c>
      <c r="AX566" s="14" t="s">
        <v>80</v>
      </c>
      <c r="AY566" s="246" t="s">
        <v>120</v>
      </c>
    </row>
    <row r="567" s="2" customFormat="1" ht="24.15" customHeight="1">
      <c r="A567" s="40"/>
      <c r="B567" s="41"/>
      <c r="C567" s="269" t="s">
        <v>698</v>
      </c>
      <c r="D567" s="269" t="s">
        <v>347</v>
      </c>
      <c r="E567" s="270" t="s">
        <v>699</v>
      </c>
      <c r="F567" s="271" t="s">
        <v>700</v>
      </c>
      <c r="G567" s="272" t="s">
        <v>612</v>
      </c>
      <c r="H567" s="273">
        <v>1</v>
      </c>
      <c r="I567" s="274"/>
      <c r="J567" s="275">
        <f>ROUND(I567*H567,2)</f>
        <v>0</v>
      </c>
      <c r="K567" s="271" t="s">
        <v>19</v>
      </c>
      <c r="L567" s="276"/>
      <c r="M567" s="277" t="s">
        <v>19</v>
      </c>
      <c r="N567" s="278" t="s">
        <v>43</v>
      </c>
      <c r="O567" s="86"/>
      <c r="P567" s="215">
        <f>O567*H567</f>
        <v>0</v>
      </c>
      <c r="Q567" s="215">
        <v>1.8700000000000001</v>
      </c>
      <c r="R567" s="215">
        <f>Q567*H567</f>
        <v>1.8700000000000001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182</v>
      </c>
      <c r="AT567" s="217" t="s">
        <v>347</v>
      </c>
      <c r="AU567" s="217" t="s">
        <v>82</v>
      </c>
      <c r="AY567" s="19" t="s">
        <v>120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80</v>
      </c>
      <c r="BK567" s="218">
        <f>ROUND(I567*H567,2)</f>
        <v>0</v>
      </c>
      <c r="BL567" s="19" t="s">
        <v>127</v>
      </c>
      <c r="BM567" s="217" t="s">
        <v>701</v>
      </c>
    </row>
    <row r="568" s="2" customFormat="1">
      <c r="A568" s="40"/>
      <c r="B568" s="41"/>
      <c r="C568" s="42"/>
      <c r="D568" s="219" t="s">
        <v>129</v>
      </c>
      <c r="E568" s="42"/>
      <c r="F568" s="220" t="s">
        <v>700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129</v>
      </c>
      <c r="AU568" s="19" t="s">
        <v>82</v>
      </c>
    </row>
    <row r="569" s="13" customFormat="1">
      <c r="A569" s="13"/>
      <c r="B569" s="226"/>
      <c r="C569" s="227"/>
      <c r="D569" s="219" t="s">
        <v>144</v>
      </c>
      <c r="E569" s="228" t="s">
        <v>19</v>
      </c>
      <c r="F569" s="229" t="s">
        <v>702</v>
      </c>
      <c r="G569" s="227"/>
      <c r="H569" s="228" t="s">
        <v>19</v>
      </c>
      <c r="I569" s="230"/>
      <c r="J569" s="227"/>
      <c r="K569" s="227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144</v>
      </c>
      <c r="AU569" s="235" t="s">
        <v>82</v>
      </c>
      <c r="AV569" s="13" t="s">
        <v>80</v>
      </c>
      <c r="AW569" s="13" t="s">
        <v>33</v>
      </c>
      <c r="AX569" s="13" t="s">
        <v>72</v>
      </c>
      <c r="AY569" s="235" t="s">
        <v>120</v>
      </c>
    </row>
    <row r="570" s="13" customFormat="1">
      <c r="A570" s="13"/>
      <c r="B570" s="226"/>
      <c r="C570" s="227"/>
      <c r="D570" s="219" t="s">
        <v>144</v>
      </c>
      <c r="E570" s="228" t="s">
        <v>19</v>
      </c>
      <c r="F570" s="229" t="s">
        <v>703</v>
      </c>
      <c r="G570" s="227"/>
      <c r="H570" s="228" t="s">
        <v>19</v>
      </c>
      <c r="I570" s="230"/>
      <c r="J570" s="227"/>
      <c r="K570" s="227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144</v>
      </c>
      <c r="AU570" s="235" t="s">
        <v>82</v>
      </c>
      <c r="AV570" s="13" t="s">
        <v>80</v>
      </c>
      <c r="AW570" s="13" t="s">
        <v>33</v>
      </c>
      <c r="AX570" s="13" t="s">
        <v>72</v>
      </c>
      <c r="AY570" s="235" t="s">
        <v>120</v>
      </c>
    </row>
    <row r="571" s="13" customFormat="1">
      <c r="A571" s="13"/>
      <c r="B571" s="226"/>
      <c r="C571" s="227"/>
      <c r="D571" s="219" t="s">
        <v>144</v>
      </c>
      <c r="E571" s="228" t="s">
        <v>19</v>
      </c>
      <c r="F571" s="229" t="s">
        <v>704</v>
      </c>
      <c r="G571" s="227"/>
      <c r="H571" s="228" t="s">
        <v>19</v>
      </c>
      <c r="I571" s="230"/>
      <c r="J571" s="227"/>
      <c r="K571" s="227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144</v>
      </c>
      <c r="AU571" s="235" t="s">
        <v>82</v>
      </c>
      <c r="AV571" s="13" t="s">
        <v>80</v>
      </c>
      <c r="AW571" s="13" t="s">
        <v>33</v>
      </c>
      <c r="AX571" s="13" t="s">
        <v>72</v>
      </c>
      <c r="AY571" s="235" t="s">
        <v>120</v>
      </c>
    </row>
    <row r="572" s="14" customFormat="1">
      <c r="A572" s="14"/>
      <c r="B572" s="236"/>
      <c r="C572" s="237"/>
      <c r="D572" s="219" t="s">
        <v>144</v>
      </c>
      <c r="E572" s="238" t="s">
        <v>19</v>
      </c>
      <c r="F572" s="239" t="s">
        <v>80</v>
      </c>
      <c r="G572" s="237"/>
      <c r="H572" s="240">
        <v>1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144</v>
      </c>
      <c r="AU572" s="246" t="s">
        <v>82</v>
      </c>
      <c r="AV572" s="14" t="s">
        <v>82</v>
      </c>
      <c r="AW572" s="14" t="s">
        <v>33</v>
      </c>
      <c r="AX572" s="14" t="s">
        <v>80</v>
      </c>
      <c r="AY572" s="246" t="s">
        <v>120</v>
      </c>
    </row>
    <row r="573" s="2" customFormat="1" ht="16.5" customHeight="1">
      <c r="A573" s="40"/>
      <c r="B573" s="41"/>
      <c r="C573" s="269" t="s">
        <v>705</v>
      </c>
      <c r="D573" s="269" t="s">
        <v>347</v>
      </c>
      <c r="E573" s="270" t="s">
        <v>706</v>
      </c>
      <c r="F573" s="271" t="s">
        <v>707</v>
      </c>
      <c r="G573" s="272" t="s">
        <v>612</v>
      </c>
      <c r="H573" s="273">
        <v>2</v>
      </c>
      <c r="I573" s="274"/>
      <c r="J573" s="275">
        <f>ROUND(I573*H573,2)</f>
        <v>0</v>
      </c>
      <c r="K573" s="271" t="s">
        <v>126</v>
      </c>
      <c r="L573" s="276"/>
      <c r="M573" s="277" t="s">
        <v>19</v>
      </c>
      <c r="N573" s="278" t="s">
        <v>43</v>
      </c>
      <c r="O573" s="86"/>
      <c r="P573" s="215">
        <f>O573*H573</f>
        <v>0</v>
      </c>
      <c r="Q573" s="215">
        <v>0.002</v>
      </c>
      <c r="R573" s="215">
        <f>Q573*H573</f>
        <v>0.0040000000000000001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182</v>
      </c>
      <c r="AT573" s="217" t="s">
        <v>347</v>
      </c>
      <c r="AU573" s="217" t="s">
        <v>82</v>
      </c>
      <c r="AY573" s="19" t="s">
        <v>120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127</v>
      </c>
      <c r="BM573" s="217" t="s">
        <v>708</v>
      </c>
    </row>
    <row r="574" s="2" customFormat="1">
      <c r="A574" s="40"/>
      <c r="B574" s="41"/>
      <c r="C574" s="42"/>
      <c r="D574" s="219" t="s">
        <v>129</v>
      </c>
      <c r="E574" s="42"/>
      <c r="F574" s="220" t="s">
        <v>707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129</v>
      </c>
      <c r="AU574" s="19" t="s">
        <v>82</v>
      </c>
    </row>
    <row r="575" s="2" customFormat="1" ht="16.5" customHeight="1">
      <c r="A575" s="40"/>
      <c r="B575" s="41"/>
      <c r="C575" s="206" t="s">
        <v>709</v>
      </c>
      <c r="D575" s="206" t="s">
        <v>122</v>
      </c>
      <c r="E575" s="207" t="s">
        <v>710</v>
      </c>
      <c r="F575" s="208" t="s">
        <v>711</v>
      </c>
      <c r="G575" s="209" t="s">
        <v>612</v>
      </c>
      <c r="H575" s="210">
        <v>2</v>
      </c>
      <c r="I575" s="211"/>
      <c r="J575" s="212">
        <f>ROUND(I575*H575,2)</f>
        <v>0</v>
      </c>
      <c r="K575" s="208" t="s">
        <v>126</v>
      </c>
      <c r="L575" s="46"/>
      <c r="M575" s="213" t="s">
        <v>19</v>
      </c>
      <c r="N575" s="214" t="s">
        <v>43</v>
      </c>
      <c r="O575" s="86"/>
      <c r="P575" s="215">
        <f>O575*H575</f>
        <v>0</v>
      </c>
      <c r="Q575" s="215">
        <v>0.039269999999999999</v>
      </c>
      <c r="R575" s="215">
        <f>Q575*H575</f>
        <v>0.078539999999999999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127</v>
      </c>
      <c r="AT575" s="217" t="s">
        <v>122</v>
      </c>
      <c r="AU575" s="217" t="s">
        <v>82</v>
      </c>
      <c r="AY575" s="19" t="s">
        <v>120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80</v>
      </c>
      <c r="BK575" s="218">
        <f>ROUND(I575*H575,2)</f>
        <v>0</v>
      </c>
      <c r="BL575" s="19" t="s">
        <v>127</v>
      </c>
      <c r="BM575" s="217" t="s">
        <v>712</v>
      </c>
    </row>
    <row r="576" s="2" customFormat="1">
      <c r="A576" s="40"/>
      <c r="B576" s="41"/>
      <c r="C576" s="42"/>
      <c r="D576" s="219" t="s">
        <v>129</v>
      </c>
      <c r="E576" s="42"/>
      <c r="F576" s="220" t="s">
        <v>711</v>
      </c>
      <c r="G576" s="42"/>
      <c r="H576" s="42"/>
      <c r="I576" s="221"/>
      <c r="J576" s="42"/>
      <c r="K576" s="42"/>
      <c r="L576" s="46"/>
      <c r="M576" s="222"/>
      <c r="N576" s="22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129</v>
      </c>
      <c r="AU576" s="19" t="s">
        <v>82</v>
      </c>
    </row>
    <row r="577" s="2" customFormat="1">
      <c r="A577" s="40"/>
      <c r="B577" s="41"/>
      <c r="C577" s="42"/>
      <c r="D577" s="224" t="s">
        <v>131</v>
      </c>
      <c r="E577" s="42"/>
      <c r="F577" s="225" t="s">
        <v>713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131</v>
      </c>
      <c r="AU577" s="19" t="s">
        <v>82</v>
      </c>
    </row>
    <row r="578" s="13" customFormat="1">
      <c r="A578" s="13"/>
      <c r="B578" s="226"/>
      <c r="C578" s="227"/>
      <c r="D578" s="219" t="s">
        <v>144</v>
      </c>
      <c r="E578" s="228" t="s">
        <v>19</v>
      </c>
      <c r="F578" s="229" t="s">
        <v>714</v>
      </c>
      <c r="G578" s="227"/>
      <c r="H578" s="228" t="s">
        <v>19</v>
      </c>
      <c r="I578" s="230"/>
      <c r="J578" s="227"/>
      <c r="K578" s="227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144</v>
      </c>
      <c r="AU578" s="235" t="s">
        <v>82</v>
      </c>
      <c r="AV578" s="13" t="s">
        <v>80</v>
      </c>
      <c r="AW578" s="13" t="s">
        <v>33</v>
      </c>
      <c r="AX578" s="13" t="s">
        <v>72</v>
      </c>
      <c r="AY578" s="235" t="s">
        <v>120</v>
      </c>
    </row>
    <row r="579" s="14" customFormat="1">
      <c r="A579" s="14"/>
      <c r="B579" s="236"/>
      <c r="C579" s="237"/>
      <c r="D579" s="219" t="s">
        <v>144</v>
      </c>
      <c r="E579" s="238" t="s">
        <v>19</v>
      </c>
      <c r="F579" s="239" t="s">
        <v>80</v>
      </c>
      <c r="G579" s="237"/>
      <c r="H579" s="240">
        <v>1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144</v>
      </c>
      <c r="AU579" s="246" t="s">
        <v>82</v>
      </c>
      <c r="AV579" s="14" t="s">
        <v>82</v>
      </c>
      <c r="AW579" s="14" t="s">
        <v>33</v>
      </c>
      <c r="AX579" s="14" t="s">
        <v>72</v>
      </c>
      <c r="AY579" s="246" t="s">
        <v>120</v>
      </c>
    </row>
    <row r="580" s="13" customFormat="1">
      <c r="A580" s="13"/>
      <c r="B580" s="226"/>
      <c r="C580" s="227"/>
      <c r="D580" s="219" t="s">
        <v>144</v>
      </c>
      <c r="E580" s="228" t="s">
        <v>19</v>
      </c>
      <c r="F580" s="229" t="s">
        <v>715</v>
      </c>
      <c r="G580" s="227"/>
      <c r="H580" s="228" t="s">
        <v>19</v>
      </c>
      <c r="I580" s="230"/>
      <c r="J580" s="227"/>
      <c r="K580" s="227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144</v>
      </c>
      <c r="AU580" s="235" t="s">
        <v>82</v>
      </c>
      <c r="AV580" s="13" t="s">
        <v>80</v>
      </c>
      <c r="AW580" s="13" t="s">
        <v>33</v>
      </c>
      <c r="AX580" s="13" t="s">
        <v>72</v>
      </c>
      <c r="AY580" s="235" t="s">
        <v>120</v>
      </c>
    </row>
    <row r="581" s="14" customFormat="1">
      <c r="A581" s="14"/>
      <c r="B581" s="236"/>
      <c r="C581" s="237"/>
      <c r="D581" s="219" t="s">
        <v>144</v>
      </c>
      <c r="E581" s="238" t="s">
        <v>19</v>
      </c>
      <c r="F581" s="239" t="s">
        <v>80</v>
      </c>
      <c r="G581" s="237"/>
      <c r="H581" s="240">
        <v>1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144</v>
      </c>
      <c r="AU581" s="246" t="s">
        <v>82</v>
      </c>
      <c r="AV581" s="14" t="s">
        <v>82</v>
      </c>
      <c r="AW581" s="14" t="s">
        <v>33</v>
      </c>
      <c r="AX581" s="14" t="s">
        <v>72</v>
      </c>
      <c r="AY581" s="246" t="s">
        <v>120</v>
      </c>
    </row>
    <row r="582" s="15" customFormat="1">
      <c r="A582" s="15"/>
      <c r="B582" s="247"/>
      <c r="C582" s="248"/>
      <c r="D582" s="219" t="s">
        <v>144</v>
      </c>
      <c r="E582" s="249" t="s">
        <v>19</v>
      </c>
      <c r="F582" s="250" t="s">
        <v>202</v>
      </c>
      <c r="G582" s="248"/>
      <c r="H582" s="251">
        <v>2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7" t="s">
        <v>144</v>
      </c>
      <c r="AU582" s="257" t="s">
        <v>82</v>
      </c>
      <c r="AV582" s="15" t="s">
        <v>127</v>
      </c>
      <c r="AW582" s="15" t="s">
        <v>33</v>
      </c>
      <c r="AX582" s="15" t="s">
        <v>80</v>
      </c>
      <c r="AY582" s="257" t="s">
        <v>120</v>
      </c>
    </row>
    <row r="583" s="2" customFormat="1" ht="16.5" customHeight="1">
      <c r="A583" s="40"/>
      <c r="B583" s="41"/>
      <c r="C583" s="269" t="s">
        <v>716</v>
      </c>
      <c r="D583" s="269" t="s">
        <v>347</v>
      </c>
      <c r="E583" s="270" t="s">
        <v>717</v>
      </c>
      <c r="F583" s="271" t="s">
        <v>718</v>
      </c>
      <c r="G583" s="272" t="s">
        <v>612</v>
      </c>
      <c r="H583" s="273">
        <v>1</v>
      </c>
      <c r="I583" s="274"/>
      <c r="J583" s="275">
        <f>ROUND(I583*H583,2)</f>
        <v>0</v>
      </c>
      <c r="K583" s="271" t="s">
        <v>19</v>
      </c>
      <c r="L583" s="276"/>
      <c r="M583" s="277" t="s">
        <v>19</v>
      </c>
      <c r="N583" s="278" t="s">
        <v>43</v>
      </c>
      <c r="O583" s="86"/>
      <c r="P583" s="215">
        <f>O583*H583</f>
        <v>0</v>
      </c>
      <c r="Q583" s="215">
        <v>1.0900000000000001</v>
      </c>
      <c r="R583" s="215">
        <f>Q583*H583</f>
        <v>1.0900000000000001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182</v>
      </c>
      <c r="AT583" s="217" t="s">
        <v>347</v>
      </c>
      <c r="AU583" s="217" t="s">
        <v>82</v>
      </c>
      <c r="AY583" s="19" t="s">
        <v>120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80</v>
      </c>
      <c r="BK583" s="218">
        <f>ROUND(I583*H583,2)</f>
        <v>0</v>
      </c>
      <c r="BL583" s="19" t="s">
        <v>127</v>
      </c>
      <c r="BM583" s="217" t="s">
        <v>719</v>
      </c>
    </row>
    <row r="584" s="2" customFormat="1">
      <c r="A584" s="40"/>
      <c r="B584" s="41"/>
      <c r="C584" s="42"/>
      <c r="D584" s="219" t="s">
        <v>129</v>
      </c>
      <c r="E584" s="42"/>
      <c r="F584" s="220" t="s">
        <v>718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129</v>
      </c>
      <c r="AU584" s="19" t="s">
        <v>82</v>
      </c>
    </row>
    <row r="585" s="13" customFormat="1">
      <c r="A585" s="13"/>
      <c r="B585" s="226"/>
      <c r="C585" s="227"/>
      <c r="D585" s="219" t="s">
        <v>144</v>
      </c>
      <c r="E585" s="228" t="s">
        <v>19</v>
      </c>
      <c r="F585" s="229" t="s">
        <v>720</v>
      </c>
      <c r="G585" s="227"/>
      <c r="H585" s="228" t="s">
        <v>19</v>
      </c>
      <c r="I585" s="230"/>
      <c r="J585" s="227"/>
      <c r="K585" s="227"/>
      <c r="L585" s="231"/>
      <c r="M585" s="232"/>
      <c r="N585" s="233"/>
      <c r="O585" s="233"/>
      <c r="P585" s="233"/>
      <c r="Q585" s="233"/>
      <c r="R585" s="233"/>
      <c r="S585" s="233"/>
      <c r="T585" s="23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5" t="s">
        <v>144</v>
      </c>
      <c r="AU585" s="235" t="s">
        <v>82</v>
      </c>
      <c r="AV585" s="13" t="s">
        <v>80</v>
      </c>
      <c r="AW585" s="13" t="s">
        <v>33</v>
      </c>
      <c r="AX585" s="13" t="s">
        <v>72</v>
      </c>
      <c r="AY585" s="235" t="s">
        <v>120</v>
      </c>
    </row>
    <row r="586" s="14" customFormat="1">
      <c r="A586" s="14"/>
      <c r="B586" s="236"/>
      <c r="C586" s="237"/>
      <c r="D586" s="219" t="s">
        <v>144</v>
      </c>
      <c r="E586" s="238" t="s">
        <v>19</v>
      </c>
      <c r="F586" s="239" t="s">
        <v>80</v>
      </c>
      <c r="G586" s="237"/>
      <c r="H586" s="240">
        <v>1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144</v>
      </c>
      <c r="AU586" s="246" t="s">
        <v>82</v>
      </c>
      <c r="AV586" s="14" t="s">
        <v>82</v>
      </c>
      <c r="AW586" s="14" t="s">
        <v>33</v>
      </c>
      <c r="AX586" s="14" t="s">
        <v>80</v>
      </c>
      <c r="AY586" s="246" t="s">
        <v>120</v>
      </c>
    </row>
    <row r="587" s="2" customFormat="1" ht="16.5" customHeight="1">
      <c r="A587" s="40"/>
      <c r="B587" s="41"/>
      <c r="C587" s="269" t="s">
        <v>721</v>
      </c>
      <c r="D587" s="269" t="s">
        <v>347</v>
      </c>
      <c r="E587" s="270" t="s">
        <v>722</v>
      </c>
      <c r="F587" s="271" t="s">
        <v>723</v>
      </c>
      <c r="G587" s="272" t="s">
        <v>612</v>
      </c>
      <c r="H587" s="273">
        <v>1</v>
      </c>
      <c r="I587" s="274"/>
      <c r="J587" s="275">
        <f>ROUND(I587*H587,2)</f>
        <v>0</v>
      </c>
      <c r="K587" s="271" t="s">
        <v>19</v>
      </c>
      <c r="L587" s="276"/>
      <c r="M587" s="277" t="s">
        <v>19</v>
      </c>
      <c r="N587" s="278" t="s">
        <v>43</v>
      </c>
      <c r="O587" s="86"/>
      <c r="P587" s="215">
        <f>O587*H587</f>
        <v>0</v>
      </c>
      <c r="Q587" s="215">
        <v>0.42999999999999999</v>
      </c>
      <c r="R587" s="215">
        <f>Q587*H587</f>
        <v>0.42999999999999999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182</v>
      </c>
      <c r="AT587" s="217" t="s">
        <v>347</v>
      </c>
      <c r="AU587" s="217" t="s">
        <v>82</v>
      </c>
      <c r="AY587" s="19" t="s">
        <v>120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80</v>
      </c>
      <c r="BK587" s="218">
        <f>ROUND(I587*H587,2)</f>
        <v>0</v>
      </c>
      <c r="BL587" s="19" t="s">
        <v>127</v>
      </c>
      <c r="BM587" s="217" t="s">
        <v>724</v>
      </c>
    </row>
    <row r="588" s="2" customFormat="1">
      <c r="A588" s="40"/>
      <c r="B588" s="41"/>
      <c r="C588" s="42"/>
      <c r="D588" s="219" t="s">
        <v>129</v>
      </c>
      <c r="E588" s="42"/>
      <c r="F588" s="220" t="s">
        <v>723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129</v>
      </c>
      <c r="AU588" s="19" t="s">
        <v>82</v>
      </c>
    </row>
    <row r="589" s="13" customFormat="1">
      <c r="A589" s="13"/>
      <c r="B589" s="226"/>
      <c r="C589" s="227"/>
      <c r="D589" s="219" t="s">
        <v>144</v>
      </c>
      <c r="E589" s="228" t="s">
        <v>19</v>
      </c>
      <c r="F589" s="229" t="s">
        <v>338</v>
      </c>
      <c r="G589" s="227"/>
      <c r="H589" s="228" t="s">
        <v>19</v>
      </c>
      <c r="I589" s="230"/>
      <c r="J589" s="227"/>
      <c r="K589" s="227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144</v>
      </c>
      <c r="AU589" s="235" t="s">
        <v>82</v>
      </c>
      <c r="AV589" s="13" t="s">
        <v>80</v>
      </c>
      <c r="AW589" s="13" t="s">
        <v>33</v>
      </c>
      <c r="AX589" s="13" t="s">
        <v>72</v>
      </c>
      <c r="AY589" s="235" t="s">
        <v>120</v>
      </c>
    </row>
    <row r="590" s="14" customFormat="1">
      <c r="A590" s="14"/>
      <c r="B590" s="236"/>
      <c r="C590" s="237"/>
      <c r="D590" s="219" t="s">
        <v>144</v>
      </c>
      <c r="E590" s="238" t="s">
        <v>19</v>
      </c>
      <c r="F590" s="239" t="s">
        <v>80</v>
      </c>
      <c r="G590" s="237"/>
      <c r="H590" s="240">
        <v>1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144</v>
      </c>
      <c r="AU590" s="246" t="s">
        <v>82</v>
      </c>
      <c r="AV590" s="14" t="s">
        <v>82</v>
      </c>
      <c r="AW590" s="14" t="s">
        <v>33</v>
      </c>
      <c r="AX590" s="14" t="s">
        <v>80</v>
      </c>
      <c r="AY590" s="246" t="s">
        <v>120</v>
      </c>
    </row>
    <row r="591" s="2" customFormat="1" ht="24.15" customHeight="1">
      <c r="A591" s="40"/>
      <c r="B591" s="41"/>
      <c r="C591" s="206" t="s">
        <v>725</v>
      </c>
      <c r="D591" s="206" t="s">
        <v>122</v>
      </c>
      <c r="E591" s="207" t="s">
        <v>726</v>
      </c>
      <c r="F591" s="208" t="s">
        <v>727</v>
      </c>
      <c r="G591" s="209" t="s">
        <v>612</v>
      </c>
      <c r="H591" s="210">
        <v>19</v>
      </c>
      <c r="I591" s="211"/>
      <c r="J591" s="212">
        <f>ROUND(I591*H591,2)</f>
        <v>0</v>
      </c>
      <c r="K591" s="208" t="s">
        <v>19</v>
      </c>
      <c r="L591" s="46"/>
      <c r="M591" s="213" t="s">
        <v>19</v>
      </c>
      <c r="N591" s="214" t="s">
        <v>43</v>
      </c>
      <c r="O591" s="86"/>
      <c r="P591" s="215">
        <f>O591*H591</f>
        <v>0</v>
      </c>
      <c r="Q591" s="215">
        <v>0</v>
      </c>
      <c r="R591" s="215">
        <f>Q591*H591</f>
        <v>0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127</v>
      </c>
      <c r="AT591" s="217" t="s">
        <v>122</v>
      </c>
      <c r="AU591" s="217" t="s">
        <v>82</v>
      </c>
      <c r="AY591" s="19" t="s">
        <v>120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80</v>
      </c>
      <c r="BK591" s="218">
        <f>ROUND(I591*H591,2)</f>
        <v>0</v>
      </c>
      <c r="BL591" s="19" t="s">
        <v>127</v>
      </c>
      <c r="BM591" s="217" t="s">
        <v>728</v>
      </c>
    </row>
    <row r="592" s="2" customFormat="1">
      <c r="A592" s="40"/>
      <c r="B592" s="41"/>
      <c r="C592" s="42"/>
      <c r="D592" s="219" t="s">
        <v>129</v>
      </c>
      <c r="E592" s="42"/>
      <c r="F592" s="220" t="s">
        <v>727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129</v>
      </c>
      <c r="AU592" s="19" t="s">
        <v>82</v>
      </c>
    </row>
    <row r="593" s="13" customFormat="1">
      <c r="A593" s="13"/>
      <c r="B593" s="226"/>
      <c r="C593" s="227"/>
      <c r="D593" s="219" t="s">
        <v>144</v>
      </c>
      <c r="E593" s="228" t="s">
        <v>19</v>
      </c>
      <c r="F593" s="229" t="s">
        <v>729</v>
      </c>
      <c r="G593" s="227"/>
      <c r="H593" s="228" t="s">
        <v>19</v>
      </c>
      <c r="I593" s="230"/>
      <c r="J593" s="227"/>
      <c r="K593" s="227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144</v>
      </c>
      <c r="AU593" s="235" t="s">
        <v>82</v>
      </c>
      <c r="AV593" s="13" t="s">
        <v>80</v>
      </c>
      <c r="AW593" s="13" t="s">
        <v>33</v>
      </c>
      <c r="AX593" s="13" t="s">
        <v>72</v>
      </c>
      <c r="AY593" s="235" t="s">
        <v>120</v>
      </c>
    </row>
    <row r="594" s="13" customFormat="1">
      <c r="A594" s="13"/>
      <c r="B594" s="226"/>
      <c r="C594" s="227"/>
      <c r="D594" s="219" t="s">
        <v>144</v>
      </c>
      <c r="E594" s="228" t="s">
        <v>19</v>
      </c>
      <c r="F594" s="229" t="s">
        <v>730</v>
      </c>
      <c r="G594" s="227"/>
      <c r="H594" s="228" t="s">
        <v>19</v>
      </c>
      <c r="I594" s="230"/>
      <c r="J594" s="227"/>
      <c r="K594" s="227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144</v>
      </c>
      <c r="AU594" s="235" t="s">
        <v>82</v>
      </c>
      <c r="AV594" s="13" t="s">
        <v>80</v>
      </c>
      <c r="AW594" s="13" t="s">
        <v>33</v>
      </c>
      <c r="AX594" s="13" t="s">
        <v>72</v>
      </c>
      <c r="AY594" s="235" t="s">
        <v>120</v>
      </c>
    </row>
    <row r="595" s="13" customFormat="1">
      <c r="A595" s="13"/>
      <c r="B595" s="226"/>
      <c r="C595" s="227"/>
      <c r="D595" s="219" t="s">
        <v>144</v>
      </c>
      <c r="E595" s="228" t="s">
        <v>19</v>
      </c>
      <c r="F595" s="229" t="s">
        <v>731</v>
      </c>
      <c r="G595" s="227"/>
      <c r="H595" s="228" t="s">
        <v>19</v>
      </c>
      <c r="I595" s="230"/>
      <c r="J595" s="227"/>
      <c r="K595" s="227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144</v>
      </c>
      <c r="AU595" s="235" t="s">
        <v>82</v>
      </c>
      <c r="AV595" s="13" t="s">
        <v>80</v>
      </c>
      <c r="AW595" s="13" t="s">
        <v>33</v>
      </c>
      <c r="AX595" s="13" t="s">
        <v>72</v>
      </c>
      <c r="AY595" s="235" t="s">
        <v>120</v>
      </c>
    </row>
    <row r="596" s="13" customFormat="1">
      <c r="A596" s="13"/>
      <c r="B596" s="226"/>
      <c r="C596" s="227"/>
      <c r="D596" s="219" t="s">
        <v>144</v>
      </c>
      <c r="E596" s="228" t="s">
        <v>19</v>
      </c>
      <c r="F596" s="229" t="s">
        <v>732</v>
      </c>
      <c r="G596" s="227"/>
      <c r="H596" s="228" t="s">
        <v>19</v>
      </c>
      <c r="I596" s="230"/>
      <c r="J596" s="227"/>
      <c r="K596" s="227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144</v>
      </c>
      <c r="AU596" s="235" t="s">
        <v>82</v>
      </c>
      <c r="AV596" s="13" t="s">
        <v>80</v>
      </c>
      <c r="AW596" s="13" t="s">
        <v>33</v>
      </c>
      <c r="AX596" s="13" t="s">
        <v>72</v>
      </c>
      <c r="AY596" s="235" t="s">
        <v>120</v>
      </c>
    </row>
    <row r="597" s="13" customFormat="1">
      <c r="A597" s="13"/>
      <c r="B597" s="226"/>
      <c r="C597" s="227"/>
      <c r="D597" s="219" t="s">
        <v>144</v>
      </c>
      <c r="E597" s="228" t="s">
        <v>19</v>
      </c>
      <c r="F597" s="229" t="s">
        <v>733</v>
      </c>
      <c r="G597" s="227"/>
      <c r="H597" s="228" t="s">
        <v>19</v>
      </c>
      <c r="I597" s="230"/>
      <c r="J597" s="227"/>
      <c r="K597" s="227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144</v>
      </c>
      <c r="AU597" s="235" t="s">
        <v>82</v>
      </c>
      <c r="AV597" s="13" t="s">
        <v>80</v>
      </c>
      <c r="AW597" s="13" t="s">
        <v>33</v>
      </c>
      <c r="AX597" s="13" t="s">
        <v>72</v>
      </c>
      <c r="AY597" s="235" t="s">
        <v>120</v>
      </c>
    </row>
    <row r="598" s="13" customFormat="1">
      <c r="A598" s="13"/>
      <c r="B598" s="226"/>
      <c r="C598" s="227"/>
      <c r="D598" s="219" t="s">
        <v>144</v>
      </c>
      <c r="E598" s="228" t="s">
        <v>19</v>
      </c>
      <c r="F598" s="229" t="s">
        <v>734</v>
      </c>
      <c r="G598" s="227"/>
      <c r="H598" s="228" t="s">
        <v>19</v>
      </c>
      <c r="I598" s="230"/>
      <c r="J598" s="227"/>
      <c r="K598" s="227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144</v>
      </c>
      <c r="AU598" s="235" t="s">
        <v>82</v>
      </c>
      <c r="AV598" s="13" t="s">
        <v>80</v>
      </c>
      <c r="AW598" s="13" t="s">
        <v>33</v>
      </c>
      <c r="AX598" s="13" t="s">
        <v>72</v>
      </c>
      <c r="AY598" s="235" t="s">
        <v>120</v>
      </c>
    </row>
    <row r="599" s="13" customFormat="1">
      <c r="A599" s="13"/>
      <c r="B599" s="226"/>
      <c r="C599" s="227"/>
      <c r="D599" s="219" t="s">
        <v>144</v>
      </c>
      <c r="E599" s="228" t="s">
        <v>19</v>
      </c>
      <c r="F599" s="229" t="s">
        <v>735</v>
      </c>
      <c r="G599" s="227"/>
      <c r="H599" s="228" t="s">
        <v>19</v>
      </c>
      <c r="I599" s="230"/>
      <c r="J599" s="227"/>
      <c r="K599" s="227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144</v>
      </c>
      <c r="AU599" s="235" t="s">
        <v>82</v>
      </c>
      <c r="AV599" s="13" t="s">
        <v>80</v>
      </c>
      <c r="AW599" s="13" t="s">
        <v>33</v>
      </c>
      <c r="AX599" s="13" t="s">
        <v>72</v>
      </c>
      <c r="AY599" s="235" t="s">
        <v>120</v>
      </c>
    </row>
    <row r="600" s="13" customFormat="1">
      <c r="A600" s="13"/>
      <c r="B600" s="226"/>
      <c r="C600" s="227"/>
      <c r="D600" s="219" t="s">
        <v>144</v>
      </c>
      <c r="E600" s="228" t="s">
        <v>19</v>
      </c>
      <c r="F600" s="229" t="s">
        <v>736</v>
      </c>
      <c r="G600" s="227"/>
      <c r="H600" s="228" t="s">
        <v>19</v>
      </c>
      <c r="I600" s="230"/>
      <c r="J600" s="227"/>
      <c r="K600" s="227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144</v>
      </c>
      <c r="AU600" s="235" t="s">
        <v>82</v>
      </c>
      <c r="AV600" s="13" t="s">
        <v>80</v>
      </c>
      <c r="AW600" s="13" t="s">
        <v>33</v>
      </c>
      <c r="AX600" s="13" t="s">
        <v>72</v>
      </c>
      <c r="AY600" s="235" t="s">
        <v>120</v>
      </c>
    </row>
    <row r="601" s="13" customFormat="1">
      <c r="A601" s="13"/>
      <c r="B601" s="226"/>
      <c r="C601" s="227"/>
      <c r="D601" s="219" t="s">
        <v>144</v>
      </c>
      <c r="E601" s="228" t="s">
        <v>19</v>
      </c>
      <c r="F601" s="229" t="s">
        <v>737</v>
      </c>
      <c r="G601" s="227"/>
      <c r="H601" s="228" t="s">
        <v>19</v>
      </c>
      <c r="I601" s="230"/>
      <c r="J601" s="227"/>
      <c r="K601" s="227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144</v>
      </c>
      <c r="AU601" s="235" t="s">
        <v>82</v>
      </c>
      <c r="AV601" s="13" t="s">
        <v>80</v>
      </c>
      <c r="AW601" s="13" t="s">
        <v>33</v>
      </c>
      <c r="AX601" s="13" t="s">
        <v>72</v>
      </c>
      <c r="AY601" s="235" t="s">
        <v>120</v>
      </c>
    </row>
    <row r="602" s="13" customFormat="1">
      <c r="A602" s="13"/>
      <c r="B602" s="226"/>
      <c r="C602" s="227"/>
      <c r="D602" s="219" t="s">
        <v>144</v>
      </c>
      <c r="E602" s="228" t="s">
        <v>19</v>
      </c>
      <c r="F602" s="229" t="s">
        <v>738</v>
      </c>
      <c r="G602" s="227"/>
      <c r="H602" s="228" t="s">
        <v>19</v>
      </c>
      <c r="I602" s="230"/>
      <c r="J602" s="227"/>
      <c r="K602" s="227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144</v>
      </c>
      <c r="AU602" s="235" t="s">
        <v>82</v>
      </c>
      <c r="AV602" s="13" t="s">
        <v>80</v>
      </c>
      <c r="AW602" s="13" t="s">
        <v>33</v>
      </c>
      <c r="AX602" s="13" t="s">
        <v>72</v>
      </c>
      <c r="AY602" s="235" t="s">
        <v>120</v>
      </c>
    </row>
    <row r="603" s="13" customFormat="1">
      <c r="A603" s="13"/>
      <c r="B603" s="226"/>
      <c r="C603" s="227"/>
      <c r="D603" s="219" t="s">
        <v>144</v>
      </c>
      <c r="E603" s="228" t="s">
        <v>19</v>
      </c>
      <c r="F603" s="229" t="s">
        <v>739</v>
      </c>
      <c r="G603" s="227"/>
      <c r="H603" s="228" t="s">
        <v>19</v>
      </c>
      <c r="I603" s="230"/>
      <c r="J603" s="227"/>
      <c r="K603" s="227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144</v>
      </c>
      <c r="AU603" s="235" t="s">
        <v>82</v>
      </c>
      <c r="AV603" s="13" t="s">
        <v>80</v>
      </c>
      <c r="AW603" s="13" t="s">
        <v>33</v>
      </c>
      <c r="AX603" s="13" t="s">
        <v>72</v>
      </c>
      <c r="AY603" s="235" t="s">
        <v>120</v>
      </c>
    </row>
    <row r="604" s="13" customFormat="1">
      <c r="A604" s="13"/>
      <c r="B604" s="226"/>
      <c r="C604" s="227"/>
      <c r="D604" s="219" t="s">
        <v>144</v>
      </c>
      <c r="E604" s="228" t="s">
        <v>19</v>
      </c>
      <c r="F604" s="229" t="s">
        <v>740</v>
      </c>
      <c r="G604" s="227"/>
      <c r="H604" s="228" t="s">
        <v>19</v>
      </c>
      <c r="I604" s="230"/>
      <c r="J604" s="227"/>
      <c r="K604" s="227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144</v>
      </c>
      <c r="AU604" s="235" t="s">
        <v>82</v>
      </c>
      <c r="AV604" s="13" t="s">
        <v>80</v>
      </c>
      <c r="AW604" s="13" t="s">
        <v>33</v>
      </c>
      <c r="AX604" s="13" t="s">
        <v>72</v>
      </c>
      <c r="AY604" s="235" t="s">
        <v>120</v>
      </c>
    </row>
    <row r="605" s="13" customFormat="1">
      <c r="A605" s="13"/>
      <c r="B605" s="226"/>
      <c r="C605" s="227"/>
      <c r="D605" s="219" t="s">
        <v>144</v>
      </c>
      <c r="E605" s="228" t="s">
        <v>19</v>
      </c>
      <c r="F605" s="229" t="s">
        <v>741</v>
      </c>
      <c r="G605" s="227"/>
      <c r="H605" s="228" t="s">
        <v>19</v>
      </c>
      <c r="I605" s="230"/>
      <c r="J605" s="227"/>
      <c r="K605" s="227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144</v>
      </c>
      <c r="AU605" s="235" t="s">
        <v>82</v>
      </c>
      <c r="AV605" s="13" t="s">
        <v>80</v>
      </c>
      <c r="AW605" s="13" t="s">
        <v>33</v>
      </c>
      <c r="AX605" s="13" t="s">
        <v>72</v>
      </c>
      <c r="AY605" s="235" t="s">
        <v>120</v>
      </c>
    </row>
    <row r="606" s="14" customFormat="1">
      <c r="A606" s="14"/>
      <c r="B606" s="236"/>
      <c r="C606" s="237"/>
      <c r="D606" s="219" t="s">
        <v>144</v>
      </c>
      <c r="E606" s="238" t="s">
        <v>19</v>
      </c>
      <c r="F606" s="239" t="s">
        <v>298</v>
      </c>
      <c r="G606" s="237"/>
      <c r="H606" s="240">
        <v>19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144</v>
      </c>
      <c r="AU606" s="246" t="s">
        <v>82</v>
      </c>
      <c r="AV606" s="14" t="s">
        <v>82</v>
      </c>
      <c r="AW606" s="14" t="s">
        <v>33</v>
      </c>
      <c r="AX606" s="14" t="s">
        <v>80</v>
      </c>
      <c r="AY606" s="246" t="s">
        <v>120</v>
      </c>
    </row>
    <row r="607" s="2" customFormat="1" ht="24.15" customHeight="1">
      <c r="A607" s="40"/>
      <c r="B607" s="41"/>
      <c r="C607" s="269" t="s">
        <v>742</v>
      </c>
      <c r="D607" s="269" t="s">
        <v>347</v>
      </c>
      <c r="E607" s="270" t="s">
        <v>743</v>
      </c>
      <c r="F607" s="271" t="s">
        <v>744</v>
      </c>
      <c r="G607" s="272" t="s">
        <v>612</v>
      </c>
      <c r="H607" s="273">
        <v>2</v>
      </c>
      <c r="I607" s="274"/>
      <c r="J607" s="275">
        <f>ROUND(I607*H607,2)</f>
        <v>0</v>
      </c>
      <c r="K607" s="271" t="s">
        <v>19</v>
      </c>
      <c r="L607" s="276"/>
      <c r="M607" s="277" t="s">
        <v>19</v>
      </c>
      <c r="N607" s="278" t="s">
        <v>43</v>
      </c>
      <c r="O607" s="86"/>
      <c r="P607" s="215">
        <f>O607*H607</f>
        <v>0</v>
      </c>
      <c r="Q607" s="215">
        <v>2.2549999999999999</v>
      </c>
      <c r="R607" s="215">
        <f>Q607*H607</f>
        <v>4.5099999999999998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182</v>
      </c>
      <c r="AT607" s="217" t="s">
        <v>347</v>
      </c>
      <c r="AU607" s="217" t="s">
        <v>82</v>
      </c>
      <c r="AY607" s="19" t="s">
        <v>120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80</v>
      </c>
      <c r="BK607" s="218">
        <f>ROUND(I607*H607,2)</f>
        <v>0</v>
      </c>
      <c r="BL607" s="19" t="s">
        <v>127</v>
      </c>
      <c r="BM607" s="217" t="s">
        <v>745</v>
      </c>
    </row>
    <row r="608" s="2" customFormat="1">
      <c r="A608" s="40"/>
      <c r="B608" s="41"/>
      <c r="C608" s="42"/>
      <c r="D608" s="219" t="s">
        <v>129</v>
      </c>
      <c r="E608" s="42"/>
      <c r="F608" s="220" t="s">
        <v>746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129</v>
      </c>
      <c r="AU608" s="19" t="s">
        <v>82</v>
      </c>
    </row>
    <row r="609" s="2" customFormat="1" ht="16.5" customHeight="1">
      <c r="A609" s="40"/>
      <c r="B609" s="41"/>
      <c r="C609" s="206" t="s">
        <v>747</v>
      </c>
      <c r="D609" s="206" t="s">
        <v>122</v>
      </c>
      <c r="E609" s="207" t="s">
        <v>748</v>
      </c>
      <c r="F609" s="208" t="s">
        <v>749</v>
      </c>
      <c r="G609" s="209" t="s">
        <v>612</v>
      </c>
      <c r="H609" s="210">
        <v>1</v>
      </c>
      <c r="I609" s="211"/>
      <c r="J609" s="212">
        <f>ROUND(I609*H609,2)</f>
        <v>0</v>
      </c>
      <c r="K609" s="208" t="s">
        <v>126</v>
      </c>
      <c r="L609" s="46"/>
      <c r="M609" s="213" t="s">
        <v>19</v>
      </c>
      <c r="N609" s="214" t="s">
        <v>43</v>
      </c>
      <c r="O609" s="86"/>
      <c r="P609" s="215">
        <f>O609*H609</f>
        <v>0</v>
      </c>
      <c r="Q609" s="215">
        <v>0.21734000000000001</v>
      </c>
      <c r="R609" s="215">
        <f>Q609*H609</f>
        <v>0.21734000000000001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127</v>
      </c>
      <c r="AT609" s="217" t="s">
        <v>122</v>
      </c>
      <c r="AU609" s="217" t="s">
        <v>82</v>
      </c>
      <c r="AY609" s="19" t="s">
        <v>120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80</v>
      </c>
      <c r="BK609" s="218">
        <f>ROUND(I609*H609,2)</f>
        <v>0</v>
      </c>
      <c r="BL609" s="19" t="s">
        <v>127</v>
      </c>
      <c r="BM609" s="217" t="s">
        <v>750</v>
      </c>
    </row>
    <row r="610" s="2" customFormat="1">
      <c r="A610" s="40"/>
      <c r="B610" s="41"/>
      <c r="C610" s="42"/>
      <c r="D610" s="219" t="s">
        <v>129</v>
      </c>
      <c r="E610" s="42"/>
      <c r="F610" s="220" t="s">
        <v>751</v>
      </c>
      <c r="G610" s="42"/>
      <c r="H610" s="42"/>
      <c r="I610" s="221"/>
      <c r="J610" s="42"/>
      <c r="K610" s="42"/>
      <c r="L610" s="46"/>
      <c r="M610" s="222"/>
      <c r="N610" s="223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129</v>
      </c>
      <c r="AU610" s="19" t="s">
        <v>82</v>
      </c>
    </row>
    <row r="611" s="2" customFormat="1">
      <c r="A611" s="40"/>
      <c r="B611" s="41"/>
      <c r="C611" s="42"/>
      <c r="D611" s="224" t="s">
        <v>131</v>
      </c>
      <c r="E611" s="42"/>
      <c r="F611" s="225" t="s">
        <v>752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131</v>
      </c>
      <c r="AU611" s="19" t="s">
        <v>82</v>
      </c>
    </row>
    <row r="612" s="13" customFormat="1">
      <c r="A612" s="13"/>
      <c r="B612" s="226"/>
      <c r="C612" s="227"/>
      <c r="D612" s="219" t="s">
        <v>144</v>
      </c>
      <c r="E612" s="228" t="s">
        <v>19</v>
      </c>
      <c r="F612" s="229" t="s">
        <v>338</v>
      </c>
      <c r="G612" s="227"/>
      <c r="H612" s="228" t="s">
        <v>19</v>
      </c>
      <c r="I612" s="230"/>
      <c r="J612" s="227"/>
      <c r="K612" s="227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144</v>
      </c>
      <c r="AU612" s="235" t="s">
        <v>82</v>
      </c>
      <c r="AV612" s="13" t="s">
        <v>80</v>
      </c>
      <c r="AW612" s="13" t="s">
        <v>33</v>
      </c>
      <c r="AX612" s="13" t="s">
        <v>72</v>
      </c>
      <c r="AY612" s="235" t="s">
        <v>120</v>
      </c>
    </row>
    <row r="613" s="14" customFormat="1">
      <c r="A613" s="14"/>
      <c r="B613" s="236"/>
      <c r="C613" s="237"/>
      <c r="D613" s="219" t="s">
        <v>144</v>
      </c>
      <c r="E613" s="238" t="s">
        <v>19</v>
      </c>
      <c r="F613" s="239" t="s">
        <v>80</v>
      </c>
      <c r="G613" s="237"/>
      <c r="H613" s="240">
        <v>1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144</v>
      </c>
      <c r="AU613" s="246" t="s">
        <v>82</v>
      </c>
      <c r="AV613" s="14" t="s">
        <v>82</v>
      </c>
      <c r="AW613" s="14" t="s">
        <v>33</v>
      </c>
      <c r="AX613" s="14" t="s">
        <v>80</v>
      </c>
      <c r="AY613" s="246" t="s">
        <v>120</v>
      </c>
    </row>
    <row r="614" s="2" customFormat="1" ht="16.5" customHeight="1">
      <c r="A614" s="40"/>
      <c r="B614" s="41"/>
      <c r="C614" s="269" t="s">
        <v>753</v>
      </c>
      <c r="D614" s="269" t="s">
        <v>347</v>
      </c>
      <c r="E614" s="270" t="s">
        <v>754</v>
      </c>
      <c r="F614" s="271" t="s">
        <v>755</v>
      </c>
      <c r="G614" s="272" t="s">
        <v>612</v>
      </c>
      <c r="H614" s="273">
        <v>1</v>
      </c>
      <c r="I614" s="274"/>
      <c r="J614" s="275">
        <f>ROUND(I614*H614,2)</f>
        <v>0</v>
      </c>
      <c r="K614" s="271" t="s">
        <v>126</v>
      </c>
      <c r="L614" s="276"/>
      <c r="M614" s="277" t="s">
        <v>19</v>
      </c>
      <c r="N614" s="278" t="s">
        <v>43</v>
      </c>
      <c r="O614" s="86"/>
      <c r="P614" s="215">
        <f>O614*H614</f>
        <v>0</v>
      </c>
      <c r="Q614" s="215">
        <v>0.081000000000000003</v>
      </c>
      <c r="R614" s="215">
        <f>Q614*H614</f>
        <v>0.081000000000000003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182</v>
      </c>
      <c r="AT614" s="217" t="s">
        <v>347</v>
      </c>
      <c r="AU614" s="217" t="s">
        <v>82</v>
      </c>
      <c r="AY614" s="19" t="s">
        <v>120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80</v>
      </c>
      <c r="BK614" s="218">
        <f>ROUND(I614*H614,2)</f>
        <v>0</v>
      </c>
      <c r="BL614" s="19" t="s">
        <v>127</v>
      </c>
      <c r="BM614" s="217" t="s">
        <v>756</v>
      </c>
    </row>
    <row r="615" s="2" customFormat="1">
      <c r="A615" s="40"/>
      <c r="B615" s="41"/>
      <c r="C615" s="42"/>
      <c r="D615" s="219" t="s">
        <v>129</v>
      </c>
      <c r="E615" s="42"/>
      <c r="F615" s="220" t="s">
        <v>755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129</v>
      </c>
      <c r="AU615" s="19" t="s">
        <v>82</v>
      </c>
    </row>
    <row r="616" s="2" customFormat="1" ht="16.5" customHeight="1">
      <c r="A616" s="40"/>
      <c r="B616" s="41"/>
      <c r="C616" s="206" t="s">
        <v>757</v>
      </c>
      <c r="D616" s="206" t="s">
        <v>122</v>
      </c>
      <c r="E616" s="207" t="s">
        <v>758</v>
      </c>
      <c r="F616" s="208" t="s">
        <v>759</v>
      </c>
      <c r="G616" s="209" t="s">
        <v>168</v>
      </c>
      <c r="H616" s="210">
        <v>109.7</v>
      </c>
      <c r="I616" s="211"/>
      <c r="J616" s="212">
        <f>ROUND(I616*H616,2)</f>
        <v>0</v>
      </c>
      <c r="K616" s="208" t="s">
        <v>126</v>
      </c>
      <c r="L616" s="46"/>
      <c r="M616" s="213" t="s">
        <v>19</v>
      </c>
      <c r="N616" s="214" t="s">
        <v>43</v>
      </c>
      <c r="O616" s="86"/>
      <c r="P616" s="215">
        <f>O616*H616</f>
        <v>0</v>
      </c>
      <c r="Q616" s="215">
        <v>6.0000000000000002E-05</v>
      </c>
      <c r="R616" s="215">
        <f>Q616*H616</f>
        <v>0.0065820000000000002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127</v>
      </c>
      <c r="AT616" s="217" t="s">
        <v>122</v>
      </c>
      <c r="AU616" s="217" t="s">
        <v>82</v>
      </c>
      <c r="AY616" s="19" t="s">
        <v>120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80</v>
      </c>
      <c r="BK616" s="218">
        <f>ROUND(I616*H616,2)</f>
        <v>0</v>
      </c>
      <c r="BL616" s="19" t="s">
        <v>127</v>
      </c>
      <c r="BM616" s="217" t="s">
        <v>760</v>
      </c>
    </row>
    <row r="617" s="2" customFormat="1">
      <c r="A617" s="40"/>
      <c r="B617" s="41"/>
      <c r="C617" s="42"/>
      <c r="D617" s="219" t="s">
        <v>129</v>
      </c>
      <c r="E617" s="42"/>
      <c r="F617" s="220" t="s">
        <v>761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129</v>
      </c>
      <c r="AU617" s="19" t="s">
        <v>82</v>
      </c>
    </row>
    <row r="618" s="2" customFormat="1">
      <c r="A618" s="40"/>
      <c r="B618" s="41"/>
      <c r="C618" s="42"/>
      <c r="D618" s="224" t="s">
        <v>131</v>
      </c>
      <c r="E618" s="42"/>
      <c r="F618" s="225" t="s">
        <v>762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131</v>
      </c>
      <c r="AU618" s="19" t="s">
        <v>82</v>
      </c>
    </row>
    <row r="619" s="13" customFormat="1">
      <c r="A619" s="13"/>
      <c r="B619" s="226"/>
      <c r="C619" s="227"/>
      <c r="D619" s="219" t="s">
        <v>144</v>
      </c>
      <c r="E619" s="228" t="s">
        <v>19</v>
      </c>
      <c r="F619" s="229" t="s">
        <v>763</v>
      </c>
      <c r="G619" s="227"/>
      <c r="H619" s="228" t="s">
        <v>19</v>
      </c>
      <c r="I619" s="230"/>
      <c r="J619" s="227"/>
      <c r="K619" s="227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144</v>
      </c>
      <c r="AU619" s="235" t="s">
        <v>82</v>
      </c>
      <c r="AV619" s="13" t="s">
        <v>80</v>
      </c>
      <c r="AW619" s="13" t="s">
        <v>33</v>
      </c>
      <c r="AX619" s="13" t="s">
        <v>72</v>
      </c>
      <c r="AY619" s="235" t="s">
        <v>120</v>
      </c>
    </row>
    <row r="620" s="14" customFormat="1">
      <c r="A620" s="14"/>
      <c r="B620" s="236"/>
      <c r="C620" s="237"/>
      <c r="D620" s="219" t="s">
        <v>144</v>
      </c>
      <c r="E620" s="238" t="s">
        <v>19</v>
      </c>
      <c r="F620" s="239" t="s">
        <v>764</v>
      </c>
      <c r="G620" s="237"/>
      <c r="H620" s="240">
        <v>82.700000000000003</v>
      </c>
      <c r="I620" s="241"/>
      <c r="J620" s="237"/>
      <c r="K620" s="237"/>
      <c r="L620" s="242"/>
      <c r="M620" s="243"/>
      <c r="N620" s="244"/>
      <c r="O620" s="244"/>
      <c r="P620" s="244"/>
      <c r="Q620" s="244"/>
      <c r="R620" s="244"/>
      <c r="S620" s="244"/>
      <c r="T620" s="24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6" t="s">
        <v>144</v>
      </c>
      <c r="AU620" s="246" t="s">
        <v>82</v>
      </c>
      <c r="AV620" s="14" t="s">
        <v>82</v>
      </c>
      <c r="AW620" s="14" t="s">
        <v>33</v>
      </c>
      <c r="AX620" s="14" t="s">
        <v>72</v>
      </c>
      <c r="AY620" s="246" t="s">
        <v>120</v>
      </c>
    </row>
    <row r="621" s="13" customFormat="1">
      <c r="A621" s="13"/>
      <c r="B621" s="226"/>
      <c r="C621" s="227"/>
      <c r="D621" s="219" t="s">
        <v>144</v>
      </c>
      <c r="E621" s="228" t="s">
        <v>19</v>
      </c>
      <c r="F621" s="229" t="s">
        <v>765</v>
      </c>
      <c r="G621" s="227"/>
      <c r="H621" s="228" t="s">
        <v>19</v>
      </c>
      <c r="I621" s="230"/>
      <c r="J621" s="227"/>
      <c r="K621" s="227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144</v>
      </c>
      <c r="AU621" s="235" t="s">
        <v>82</v>
      </c>
      <c r="AV621" s="13" t="s">
        <v>80</v>
      </c>
      <c r="AW621" s="13" t="s">
        <v>33</v>
      </c>
      <c r="AX621" s="13" t="s">
        <v>72</v>
      </c>
      <c r="AY621" s="235" t="s">
        <v>120</v>
      </c>
    </row>
    <row r="622" s="14" customFormat="1">
      <c r="A622" s="14"/>
      <c r="B622" s="236"/>
      <c r="C622" s="237"/>
      <c r="D622" s="219" t="s">
        <v>144</v>
      </c>
      <c r="E622" s="238" t="s">
        <v>19</v>
      </c>
      <c r="F622" s="239" t="s">
        <v>400</v>
      </c>
      <c r="G622" s="237"/>
      <c r="H622" s="240">
        <v>27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144</v>
      </c>
      <c r="AU622" s="246" t="s">
        <v>82</v>
      </c>
      <c r="AV622" s="14" t="s">
        <v>82</v>
      </c>
      <c r="AW622" s="14" t="s">
        <v>33</v>
      </c>
      <c r="AX622" s="14" t="s">
        <v>72</v>
      </c>
      <c r="AY622" s="246" t="s">
        <v>120</v>
      </c>
    </row>
    <row r="623" s="15" customFormat="1">
      <c r="A623" s="15"/>
      <c r="B623" s="247"/>
      <c r="C623" s="248"/>
      <c r="D623" s="219" t="s">
        <v>144</v>
      </c>
      <c r="E623" s="249" t="s">
        <v>19</v>
      </c>
      <c r="F623" s="250" t="s">
        <v>202</v>
      </c>
      <c r="G623" s="248"/>
      <c r="H623" s="251">
        <v>109.7</v>
      </c>
      <c r="I623" s="252"/>
      <c r="J623" s="248"/>
      <c r="K623" s="248"/>
      <c r="L623" s="253"/>
      <c r="M623" s="254"/>
      <c r="N623" s="255"/>
      <c r="O623" s="255"/>
      <c r="P623" s="255"/>
      <c r="Q623" s="255"/>
      <c r="R623" s="255"/>
      <c r="S623" s="255"/>
      <c r="T623" s="256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7" t="s">
        <v>144</v>
      </c>
      <c r="AU623" s="257" t="s">
        <v>82</v>
      </c>
      <c r="AV623" s="15" t="s">
        <v>127</v>
      </c>
      <c r="AW623" s="15" t="s">
        <v>33</v>
      </c>
      <c r="AX623" s="15" t="s">
        <v>80</v>
      </c>
      <c r="AY623" s="257" t="s">
        <v>120</v>
      </c>
    </row>
    <row r="624" s="2" customFormat="1" ht="21.75" customHeight="1">
      <c r="A624" s="40"/>
      <c r="B624" s="41"/>
      <c r="C624" s="206" t="s">
        <v>766</v>
      </c>
      <c r="D624" s="206" t="s">
        <v>122</v>
      </c>
      <c r="E624" s="207" t="s">
        <v>767</v>
      </c>
      <c r="F624" s="208" t="s">
        <v>768</v>
      </c>
      <c r="G624" s="209" t="s">
        <v>769</v>
      </c>
      <c r="H624" s="210">
        <v>1</v>
      </c>
      <c r="I624" s="211"/>
      <c r="J624" s="212">
        <f>ROUND(I624*H624,2)</f>
        <v>0</v>
      </c>
      <c r="K624" s="208" t="s">
        <v>19</v>
      </c>
      <c r="L624" s="46"/>
      <c r="M624" s="213" t="s">
        <v>19</v>
      </c>
      <c r="N624" s="214" t="s">
        <v>43</v>
      </c>
      <c r="O624" s="86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127</v>
      </c>
      <c r="AT624" s="217" t="s">
        <v>122</v>
      </c>
      <c r="AU624" s="217" t="s">
        <v>82</v>
      </c>
      <c r="AY624" s="19" t="s">
        <v>120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80</v>
      </c>
      <c r="BK624" s="218">
        <f>ROUND(I624*H624,2)</f>
        <v>0</v>
      </c>
      <c r="BL624" s="19" t="s">
        <v>127</v>
      </c>
      <c r="BM624" s="217" t="s">
        <v>770</v>
      </c>
    </row>
    <row r="625" s="2" customFormat="1">
      <c r="A625" s="40"/>
      <c r="B625" s="41"/>
      <c r="C625" s="42"/>
      <c r="D625" s="219" t="s">
        <v>129</v>
      </c>
      <c r="E625" s="42"/>
      <c r="F625" s="220" t="s">
        <v>768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129</v>
      </c>
      <c r="AU625" s="19" t="s">
        <v>82</v>
      </c>
    </row>
    <row r="626" s="13" customFormat="1">
      <c r="A626" s="13"/>
      <c r="B626" s="226"/>
      <c r="C626" s="227"/>
      <c r="D626" s="219" t="s">
        <v>144</v>
      </c>
      <c r="E626" s="228" t="s">
        <v>19</v>
      </c>
      <c r="F626" s="229" t="s">
        <v>771</v>
      </c>
      <c r="G626" s="227"/>
      <c r="H626" s="228" t="s">
        <v>19</v>
      </c>
      <c r="I626" s="230"/>
      <c r="J626" s="227"/>
      <c r="K626" s="227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144</v>
      </c>
      <c r="AU626" s="235" t="s">
        <v>82</v>
      </c>
      <c r="AV626" s="13" t="s">
        <v>80</v>
      </c>
      <c r="AW626" s="13" t="s">
        <v>33</v>
      </c>
      <c r="AX626" s="13" t="s">
        <v>72</v>
      </c>
      <c r="AY626" s="235" t="s">
        <v>120</v>
      </c>
    </row>
    <row r="627" s="13" customFormat="1">
      <c r="A627" s="13"/>
      <c r="B627" s="226"/>
      <c r="C627" s="227"/>
      <c r="D627" s="219" t="s">
        <v>144</v>
      </c>
      <c r="E627" s="228" t="s">
        <v>19</v>
      </c>
      <c r="F627" s="229" t="s">
        <v>772</v>
      </c>
      <c r="G627" s="227"/>
      <c r="H627" s="228" t="s">
        <v>19</v>
      </c>
      <c r="I627" s="230"/>
      <c r="J627" s="227"/>
      <c r="K627" s="227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144</v>
      </c>
      <c r="AU627" s="235" t="s">
        <v>82</v>
      </c>
      <c r="AV627" s="13" t="s">
        <v>80</v>
      </c>
      <c r="AW627" s="13" t="s">
        <v>33</v>
      </c>
      <c r="AX627" s="13" t="s">
        <v>72</v>
      </c>
      <c r="AY627" s="235" t="s">
        <v>120</v>
      </c>
    </row>
    <row r="628" s="13" customFormat="1">
      <c r="A628" s="13"/>
      <c r="B628" s="226"/>
      <c r="C628" s="227"/>
      <c r="D628" s="219" t="s">
        <v>144</v>
      </c>
      <c r="E628" s="228" t="s">
        <v>19</v>
      </c>
      <c r="F628" s="229" t="s">
        <v>773</v>
      </c>
      <c r="G628" s="227"/>
      <c r="H628" s="228" t="s">
        <v>19</v>
      </c>
      <c r="I628" s="230"/>
      <c r="J628" s="227"/>
      <c r="K628" s="227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144</v>
      </c>
      <c r="AU628" s="235" t="s">
        <v>82</v>
      </c>
      <c r="AV628" s="13" t="s">
        <v>80</v>
      </c>
      <c r="AW628" s="13" t="s">
        <v>33</v>
      </c>
      <c r="AX628" s="13" t="s">
        <v>72</v>
      </c>
      <c r="AY628" s="235" t="s">
        <v>120</v>
      </c>
    </row>
    <row r="629" s="13" customFormat="1">
      <c r="A629" s="13"/>
      <c r="B629" s="226"/>
      <c r="C629" s="227"/>
      <c r="D629" s="219" t="s">
        <v>144</v>
      </c>
      <c r="E629" s="228" t="s">
        <v>19</v>
      </c>
      <c r="F629" s="229" t="s">
        <v>774</v>
      </c>
      <c r="G629" s="227"/>
      <c r="H629" s="228" t="s">
        <v>19</v>
      </c>
      <c r="I629" s="230"/>
      <c r="J629" s="227"/>
      <c r="K629" s="227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144</v>
      </c>
      <c r="AU629" s="235" t="s">
        <v>82</v>
      </c>
      <c r="AV629" s="13" t="s">
        <v>80</v>
      </c>
      <c r="AW629" s="13" t="s">
        <v>33</v>
      </c>
      <c r="AX629" s="13" t="s">
        <v>72</v>
      </c>
      <c r="AY629" s="235" t="s">
        <v>120</v>
      </c>
    </row>
    <row r="630" s="13" customFormat="1">
      <c r="A630" s="13"/>
      <c r="B630" s="226"/>
      <c r="C630" s="227"/>
      <c r="D630" s="219" t="s">
        <v>144</v>
      </c>
      <c r="E630" s="228" t="s">
        <v>19</v>
      </c>
      <c r="F630" s="229" t="s">
        <v>775</v>
      </c>
      <c r="G630" s="227"/>
      <c r="H630" s="228" t="s">
        <v>19</v>
      </c>
      <c r="I630" s="230"/>
      <c r="J630" s="227"/>
      <c r="K630" s="227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144</v>
      </c>
      <c r="AU630" s="235" t="s">
        <v>82</v>
      </c>
      <c r="AV630" s="13" t="s">
        <v>80</v>
      </c>
      <c r="AW630" s="13" t="s">
        <v>33</v>
      </c>
      <c r="AX630" s="13" t="s">
        <v>72</v>
      </c>
      <c r="AY630" s="235" t="s">
        <v>120</v>
      </c>
    </row>
    <row r="631" s="13" customFormat="1">
      <c r="A631" s="13"/>
      <c r="B631" s="226"/>
      <c r="C631" s="227"/>
      <c r="D631" s="219" t="s">
        <v>144</v>
      </c>
      <c r="E631" s="228" t="s">
        <v>19</v>
      </c>
      <c r="F631" s="229" t="s">
        <v>776</v>
      </c>
      <c r="G631" s="227"/>
      <c r="H631" s="228" t="s">
        <v>19</v>
      </c>
      <c r="I631" s="230"/>
      <c r="J631" s="227"/>
      <c r="K631" s="227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144</v>
      </c>
      <c r="AU631" s="235" t="s">
        <v>82</v>
      </c>
      <c r="AV631" s="13" t="s">
        <v>80</v>
      </c>
      <c r="AW631" s="13" t="s">
        <v>33</v>
      </c>
      <c r="AX631" s="13" t="s">
        <v>72</v>
      </c>
      <c r="AY631" s="235" t="s">
        <v>120</v>
      </c>
    </row>
    <row r="632" s="14" customFormat="1">
      <c r="A632" s="14"/>
      <c r="B632" s="236"/>
      <c r="C632" s="237"/>
      <c r="D632" s="219" t="s">
        <v>144</v>
      </c>
      <c r="E632" s="238" t="s">
        <v>19</v>
      </c>
      <c r="F632" s="239" t="s">
        <v>80</v>
      </c>
      <c r="G632" s="237"/>
      <c r="H632" s="240">
        <v>1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6" t="s">
        <v>144</v>
      </c>
      <c r="AU632" s="246" t="s">
        <v>82</v>
      </c>
      <c r="AV632" s="14" t="s">
        <v>82</v>
      </c>
      <c r="AW632" s="14" t="s">
        <v>33</v>
      </c>
      <c r="AX632" s="14" t="s">
        <v>80</v>
      </c>
      <c r="AY632" s="246" t="s">
        <v>120</v>
      </c>
    </row>
    <row r="633" s="2" customFormat="1" ht="24.15" customHeight="1">
      <c r="A633" s="40"/>
      <c r="B633" s="41"/>
      <c r="C633" s="206" t="s">
        <v>777</v>
      </c>
      <c r="D633" s="206" t="s">
        <v>122</v>
      </c>
      <c r="E633" s="207" t="s">
        <v>778</v>
      </c>
      <c r="F633" s="208" t="s">
        <v>779</v>
      </c>
      <c r="G633" s="209" t="s">
        <v>769</v>
      </c>
      <c r="H633" s="210">
        <v>1</v>
      </c>
      <c r="I633" s="211"/>
      <c r="J633" s="212">
        <f>ROUND(I633*H633,2)</f>
        <v>0</v>
      </c>
      <c r="K633" s="208" t="s">
        <v>19</v>
      </c>
      <c r="L633" s="46"/>
      <c r="M633" s="213" t="s">
        <v>19</v>
      </c>
      <c r="N633" s="214" t="s">
        <v>43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127</v>
      </c>
      <c r="AT633" s="217" t="s">
        <v>122</v>
      </c>
      <c r="AU633" s="217" t="s">
        <v>82</v>
      </c>
      <c r="AY633" s="19" t="s">
        <v>120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80</v>
      </c>
      <c r="BK633" s="218">
        <f>ROUND(I633*H633,2)</f>
        <v>0</v>
      </c>
      <c r="BL633" s="19" t="s">
        <v>127</v>
      </c>
      <c r="BM633" s="217" t="s">
        <v>780</v>
      </c>
    </row>
    <row r="634" s="2" customFormat="1">
      <c r="A634" s="40"/>
      <c r="B634" s="41"/>
      <c r="C634" s="42"/>
      <c r="D634" s="219" t="s">
        <v>129</v>
      </c>
      <c r="E634" s="42"/>
      <c r="F634" s="220" t="s">
        <v>779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129</v>
      </c>
      <c r="AU634" s="19" t="s">
        <v>82</v>
      </c>
    </row>
    <row r="635" s="13" customFormat="1">
      <c r="A635" s="13"/>
      <c r="B635" s="226"/>
      <c r="C635" s="227"/>
      <c r="D635" s="219" t="s">
        <v>144</v>
      </c>
      <c r="E635" s="228" t="s">
        <v>19</v>
      </c>
      <c r="F635" s="229" t="s">
        <v>771</v>
      </c>
      <c r="G635" s="227"/>
      <c r="H635" s="228" t="s">
        <v>19</v>
      </c>
      <c r="I635" s="230"/>
      <c r="J635" s="227"/>
      <c r="K635" s="227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144</v>
      </c>
      <c r="AU635" s="235" t="s">
        <v>82</v>
      </c>
      <c r="AV635" s="13" t="s">
        <v>80</v>
      </c>
      <c r="AW635" s="13" t="s">
        <v>33</v>
      </c>
      <c r="AX635" s="13" t="s">
        <v>72</v>
      </c>
      <c r="AY635" s="235" t="s">
        <v>120</v>
      </c>
    </row>
    <row r="636" s="13" customFormat="1">
      <c r="A636" s="13"/>
      <c r="B636" s="226"/>
      <c r="C636" s="227"/>
      <c r="D636" s="219" t="s">
        <v>144</v>
      </c>
      <c r="E636" s="228" t="s">
        <v>19</v>
      </c>
      <c r="F636" s="229" t="s">
        <v>781</v>
      </c>
      <c r="G636" s="227"/>
      <c r="H636" s="228" t="s">
        <v>19</v>
      </c>
      <c r="I636" s="230"/>
      <c r="J636" s="227"/>
      <c r="K636" s="227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144</v>
      </c>
      <c r="AU636" s="235" t="s">
        <v>82</v>
      </c>
      <c r="AV636" s="13" t="s">
        <v>80</v>
      </c>
      <c r="AW636" s="13" t="s">
        <v>33</v>
      </c>
      <c r="AX636" s="13" t="s">
        <v>72</v>
      </c>
      <c r="AY636" s="235" t="s">
        <v>120</v>
      </c>
    </row>
    <row r="637" s="13" customFormat="1">
      <c r="A637" s="13"/>
      <c r="B637" s="226"/>
      <c r="C637" s="227"/>
      <c r="D637" s="219" t="s">
        <v>144</v>
      </c>
      <c r="E637" s="228" t="s">
        <v>19</v>
      </c>
      <c r="F637" s="229" t="s">
        <v>782</v>
      </c>
      <c r="G637" s="227"/>
      <c r="H637" s="228" t="s">
        <v>19</v>
      </c>
      <c r="I637" s="230"/>
      <c r="J637" s="227"/>
      <c r="K637" s="227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144</v>
      </c>
      <c r="AU637" s="235" t="s">
        <v>82</v>
      </c>
      <c r="AV637" s="13" t="s">
        <v>80</v>
      </c>
      <c r="AW637" s="13" t="s">
        <v>33</v>
      </c>
      <c r="AX637" s="13" t="s">
        <v>72</v>
      </c>
      <c r="AY637" s="235" t="s">
        <v>120</v>
      </c>
    </row>
    <row r="638" s="13" customFormat="1">
      <c r="A638" s="13"/>
      <c r="B638" s="226"/>
      <c r="C638" s="227"/>
      <c r="D638" s="219" t="s">
        <v>144</v>
      </c>
      <c r="E638" s="228" t="s">
        <v>19</v>
      </c>
      <c r="F638" s="229" t="s">
        <v>783</v>
      </c>
      <c r="G638" s="227"/>
      <c r="H638" s="228" t="s">
        <v>19</v>
      </c>
      <c r="I638" s="230"/>
      <c r="J638" s="227"/>
      <c r="K638" s="227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144</v>
      </c>
      <c r="AU638" s="235" t="s">
        <v>82</v>
      </c>
      <c r="AV638" s="13" t="s">
        <v>80</v>
      </c>
      <c r="AW638" s="13" t="s">
        <v>33</v>
      </c>
      <c r="AX638" s="13" t="s">
        <v>72</v>
      </c>
      <c r="AY638" s="235" t="s">
        <v>120</v>
      </c>
    </row>
    <row r="639" s="13" customFormat="1">
      <c r="A639" s="13"/>
      <c r="B639" s="226"/>
      <c r="C639" s="227"/>
      <c r="D639" s="219" t="s">
        <v>144</v>
      </c>
      <c r="E639" s="228" t="s">
        <v>19</v>
      </c>
      <c r="F639" s="229" t="s">
        <v>784</v>
      </c>
      <c r="G639" s="227"/>
      <c r="H639" s="228" t="s">
        <v>19</v>
      </c>
      <c r="I639" s="230"/>
      <c r="J639" s="227"/>
      <c r="K639" s="227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144</v>
      </c>
      <c r="AU639" s="235" t="s">
        <v>82</v>
      </c>
      <c r="AV639" s="13" t="s">
        <v>80</v>
      </c>
      <c r="AW639" s="13" t="s">
        <v>33</v>
      </c>
      <c r="AX639" s="13" t="s">
        <v>72</v>
      </c>
      <c r="AY639" s="235" t="s">
        <v>120</v>
      </c>
    </row>
    <row r="640" s="14" customFormat="1">
      <c r="A640" s="14"/>
      <c r="B640" s="236"/>
      <c r="C640" s="237"/>
      <c r="D640" s="219" t="s">
        <v>144</v>
      </c>
      <c r="E640" s="238" t="s">
        <v>19</v>
      </c>
      <c r="F640" s="239" t="s">
        <v>80</v>
      </c>
      <c r="G640" s="237"/>
      <c r="H640" s="240">
        <v>1</v>
      </c>
      <c r="I640" s="241"/>
      <c r="J640" s="237"/>
      <c r="K640" s="237"/>
      <c r="L640" s="242"/>
      <c r="M640" s="243"/>
      <c r="N640" s="244"/>
      <c r="O640" s="244"/>
      <c r="P640" s="244"/>
      <c r="Q640" s="244"/>
      <c r="R640" s="244"/>
      <c r="S640" s="244"/>
      <c r="T640" s="24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6" t="s">
        <v>144</v>
      </c>
      <c r="AU640" s="246" t="s">
        <v>82</v>
      </c>
      <c r="AV640" s="14" t="s">
        <v>82</v>
      </c>
      <c r="AW640" s="14" t="s">
        <v>33</v>
      </c>
      <c r="AX640" s="14" t="s">
        <v>80</v>
      </c>
      <c r="AY640" s="246" t="s">
        <v>120</v>
      </c>
    </row>
    <row r="641" s="12" customFormat="1" ht="22.8" customHeight="1">
      <c r="A641" s="12"/>
      <c r="B641" s="190"/>
      <c r="C641" s="191"/>
      <c r="D641" s="192" t="s">
        <v>71</v>
      </c>
      <c r="E641" s="204" t="s">
        <v>785</v>
      </c>
      <c r="F641" s="204" t="s">
        <v>786</v>
      </c>
      <c r="G641" s="191"/>
      <c r="H641" s="191"/>
      <c r="I641" s="194"/>
      <c r="J641" s="205">
        <f>BK641</f>
        <v>0</v>
      </c>
      <c r="K641" s="191"/>
      <c r="L641" s="196"/>
      <c r="M641" s="197"/>
      <c r="N641" s="198"/>
      <c r="O641" s="198"/>
      <c r="P641" s="199">
        <f>SUM(P642:P644)</f>
        <v>0</v>
      </c>
      <c r="Q641" s="198"/>
      <c r="R641" s="199">
        <f>SUM(R642:R644)</f>
        <v>0</v>
      </c>
      <c r="S641" s="198"/>
      <c r="T641" s="200">
        <f>SUM(T642:T644)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01" t="s">
        <v>80</v>
      </c>
      <c r="AT641" s="202" t="s">
        <v>71</v>
      </c>
      <c r="AU641" s="202" t="s">
        <v>80</v>
      </c>
      <c r="AY641" s="201" t="s">
        <v>120</v>
      </c>
      <c r="BK641" s="203">
        <f>SUM(BK642:BK644)</f>
        <v>0</v>
      </c>
    </row>
    <row r="642" s="2" customFormat="1" ht="16.5" customHeight="1">
      <c r="A642" s="40"/>
      <c r="B642" s="41"/>
      <c r="C642" s="206" t="s">
        <v>787</v>
      </c>
      <c r="D642" s="206" t="s">
        <v>122</v>
      </c>
      <c r="E642" s="207" t="s">
        <v>788</v>
      </c>
      <c r="F642" s="208" t="s">
        <v>789</v>
      </c>
      <c r="G642" s="209" t="s">
        <v>293</v>
      </c>
      <c r="H642" s="210">
        <v>73.119</v>
      </c>
      <c r="I642" s="211"/>
      <c r="J642" s="212">
        <f>ROUND(I642*H642,2)</f>
        <v>0</v>
      </c>
      <c r="K642" s="208" t="s">
        <v>126</v>
      </c>
      <c r="L642" s="46"/>
      <c r="M642" s="213" t="s">
        <v>19</v>
      </c>
      <c r="N642" s="214" t="s">
        <v>43</v>
      </c>
      <c r="O642" s="86"/>
      <c r="P642" s="215">
        <f>O642*H642</f>
        <v>0</v>
      </c>
      <c r="Q642" s="215">
        <v>0</v>
      </c>
      <c r="R642" s="215">
        <f>Q642*H642</f>
        <v>0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127</v>
      </c>
      <c r="AT642" s="217" t="s">
        <v>122</v>
      </c>
      <c r="AU642" s="217" t="s">
        <v>82</v>
      </c>
      <c r="AY642" s="19" t="s">
        <v>120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80</v>
      </c>
      <c r="BK642" s="218">
        <f>ROUND(I642*H642,2)</f>
        <v>0</v>
      </c>
      <c r="BL642" s="19" t="s">
        <v>127</v>
      </c>
      <c r="BM642" s="217" t="s">
        <v>790</v>
      </c>
    </row>
    <row r="643" s="2" customFormat="1">
      <c r="A643" s="40"/>
      <c r="B643" s="41"/>
      <c r="C643" s="42"/>
      <c r="D643" s="219" t="s">
        <v>129</v>
      </c>
      <c r="E643" s="42"/>
      <c r="F643" s="220" t="s">
        <v>791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129</v>
      </c>
      <c r="AU643" s="19" t="s">
        <v>82</v>
      </c>
    </row>
    <row r="644" s="2" customFormat="1">
      <c r="A644" s="40"/>
      <c r="B644" s="41"/>
      <c r="C644" s="42"/>
      <c r="D644" s="224" t="s">
        <v>131</v>
      </c>
      <c r="E644" s="42"/>
      <c r="F644" s="225" t="s">
        <v>792</v>
      </c>
      <c r="G644" s="42"/>
      <c r="H644" s="42"/>
      <c r="I644" s="221"/>
      <c r="J644" s="42"/>
      <c r="K644" s="42"/>
      <c r="L644" s="46"/>
      <c r="M644" s="222"/>
      <c r="N644" s="223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131</v>
      </c>
      <c r="AU644" s="19" t="s">
        <v>82</v>
      </c>
    </row>
    <row r="645" s="12" customFormat="1" ht="25.92" customHeight="1">
      <c r="A645" s="12"/>
      <c r="B645" s="190"/>
      <c r="C645" s="191"/>
      <c r="D645" s="192" t="s">
        <v>71</v>
      </c>
      <c r="E645" s="193" t="s">
        <v>793</v>
      </c>
      <c r="F645" s="193" t="s">
        <v>794</v>
      </c>
      <c r="G645" s="191"/>
      <c r="H645" s="191"/>
      <c r="I645" s="194"/>
      <c r="J645" s="195">
        <f>BK645</f>
        <v>0</v>
      </c>
      <c r="K645" s="191"/>
      <c r="L645" s="196"/>
      <c r="M645" s="197"/>
      <c r="N645" s="198"/>
      <c r="O645" s="198"/>
      <c r="P645" s="199">
        <f>P646+P650</f>
        <v>0</v>
      </c>
      <c r="Q645" s="198"/>
      <c r="R645" s="199">
        <f>R646+R650</f>
        <v>0</v>
      </c>
      <c r="S645" s="198"/>
      <c r="T645" s="200">
        <f>T646+T650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1" t="s">
        <v>158</v>
      </c>
      <c r="AT645" s="202" t="s">
        <v>71</v>
      </c>
      <c r="AU645" s="202" t="s">
        <v>72</v>
      </c>
      <c r="AY645" s="201" t="s">
        <v>120</v>
      </c>
      <c r="BK645" s="203">
        <f>BK646+BK650</f>
        <v>0</v>
      </c>
    </row>
    <row r="646" s="12" customFormat="1" ht="22.8" customHeight="1">
      <c r="A646" s="12"/>
      <c r="B646" s="190"/>
      <c r="C646" s="191"/>
      <c r="D646" s="192" t="s">
        <v>71</v>
      </c>
      <c r="E646" s="204" t="s">
        <v>795</v>
      </c>
      <c r="F646" s="204" t="s">
        <v>796</v>
      </c>
      <c r="G646" s="191"/>
      <c r="H646" s="191"/>
      <c r="I646" s="194"/>
      <c r="J646" s="205">
        <f>BK646</f>
        <v>0</v>
      </c>
      <c r="K646" s="191"/>
      <c r="L646" s="196"/>
      <c r="M646" s="197"/>
      <c r="N646" s="198"/>
      <c r="O646" s="198"/>
      <c r="P646" s="199">
        <f>SUM(P647:P649)</f>
        <v>0</v>
      </c>
      <c r="Q646" s="198"/>
      <c r="R646" s="199">
        <f>SUM(R647:R649)</f>
        <v>0</v>
      </c>
      <c r="S646" s="198"/>
      <c r="T646" s="200">
        <f>SUM(T647:T649)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01" t="s">
        <v>158</v>
      </c>
      <c r="AT646" s="202" t="s">
        <v>71</v>
      </c>
      <c r="AU646" s="202" t="s">
        <v>80</v>
      </c>
      <c r="AY646" s="201" t="s">
        <v>120</v>
      </c>
      <c r="BK646" s="203">
        <f>SUM(BK647:BK649)</f>
        <v>0</v>
      </c>
    </row>
    <row r="647" s="2" customFormat="1" ht="16.5" customHeight="1">
      <c r="A647" s="40"/>
      <c r="B647" s="41"/>
      <c r="C647" s="206" t="s">
        <v>797</v>
      </c>
      <c r="D647" s="206" t="s">
        <v>122</v>
      </c>
      <c r="E647" s="207" t="s">
        <v>798</v>
      </c>
      <c r="F647" s="208" t="s">
        <v>799</v>
      </c>
      <c r="G647" s="209" t="s">
        <v>769</v>
      </c>
      <c r="H647" s="210">
        <v>1</v>
      </c>
      <c r="I647" s="211"/>
      <c r="J647" s="212">
        <f>ROUND(I647*H647,2)</f>
        <v>0</v>
      </c>
      <c r="K647" s="208" t="s">
        <v>126</v>
      </c>
      <c r="L647" s="46"/>
      <c r="M647" s="213" t="s">
        <v>19</v>
      </c>
      <c r="N647" s="214" t="s">
        <v>43</v>
      </c>
      <c r="O647" s="86"/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7" t="s">
        <v>800</v>
      </c>
      <c r="AT647" s="217" t="s">
        <v>122</v>
      </c>
      <c r="AU647" s="217" t="s">
        <v>82</v>
      </c>
      <c r="AY647" s="19" t="s">
        <v>120</v>
      </c>
      <c r="BE647" s="218">
        <f>IF(N647="základní",J647,0)</f>
        <v>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9" t="s">
        <v>80</v>
      </c>
      <c r="BK647" s="218">
        <f>ROUND(I647*H647,2)</f>
        <v>0</v>
      </c>
      <c r="BL647" s="19" t="s">
        <v>800</v>
      </c>
      <c r="BM647" s="217" t="s">
        <v>801</v>
      </c>
    </row>
    <row r="648" s="2" customFormat="1">
      <c r="A648" s="40"/>
      <c r="B648" s="41"/>
      <c r="C648" s="42"/>
      <c r="D648" s="219" t="s">
        <v>129</v>
      </c>
      <c r="E648" s="42"/>
      <c r="F648" s="220" t="s">
        <v>799</v>
      </c>
      <c r="G648" s="42"/>
      <c r="H648" s="42"/>
      <c r="I648" s="221"/>
      <c r="J648" s="42"/>
      <c r="K648" s="42"/>
      <c r="L648" s="46"/>
      <c r="M648" s="222"/>
      <c r="N648" s="223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129</v>
      </c>
      <c r="AU648" s="19" t="s">
        <v>82</v>
      </c>
    </row>
    <row r="649" s="2" customFormat="1">
      <c r="A649" s="40"/>
      <c r="B649" s="41"/>
      <c r="C649" s="42"/>
      <c r="D649" s="224" t="s">
        <v>131</v>
      </c>
      <c r="E649" s="42"/>
      <c r="F649" s="225" t="s">
        <v>802</v>
      </c>
      <c r="G649" s="42"/>
      <c r="H649" s="42"/>
      <c r="I649" s="221"/>
      <c r="J649" s="42"/>
      <c r="K649" s="42"/>
      <c r="L649" s="46"/>
      <c r="M649" s="222"/>
      <c r="N649" s="223"/>
      <c r="O649" s="86"/>
      <c r="P649" s="86"/>
      <c r="Q649" s="86"/>
      <c r="R649" s="86"/>
      <c r="S649" s="86"/>
      <c r="T649" s="87"/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T649" s="19" t="s">
        <v>131</v>
      </c>
      <c r="AU649" s="19" t="s">
        <v>82</v>
      </c>
    </row>
    <row r="650" s="12" customFormat="1" ht="22.8" customHeight="1">
      <c r="A650" s="12"/>
      <c r="B650" s="190"/>
      <c r="C650" s="191"/>
      <c r="D650" s="192" t="s">
        <v>71</v>
      </c>
      <c r="E650" s="204" t="s">
        <v>803</v>
      </c>
      <c r="F650" s="204" t="s">
        <v>804</v>
      </c>
      <c r="G650" s="191"/>
      <c r="H650" s="191"/>
      <c r="I650" s="194"/>
      <c r="J650" s="205">
        <f>BK650</f>
        <v>0</v>
      </c>
      <c r="K650" s="191"/>
      <c r="L650" s="196"/>
      <c r="M650" s="197"/>
      <c r="N650" s="198"/>
      <c r="O650" s="198"/>
      <c r="P650" s="199">
        <f>SUM(P651:P652)</f>
        <v>0</v>
      </c>
      <c r="Q650" s="198"/>
      <c r="R650" s="199">
        <f>SUM(R651:R652)</f>
        <v>0</v>
      </c>
      <c r="S650" s="198"/>
      <c r="T650" s="200">
        <f>SUM(T651:T652)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1" t="s">
        <v>158</v>
      </c>
      <c r="AT650" s="202" t="s">
        <v>71</v>
      </c>
      <c r="AU650" s="202" t="s">
        <v>80</v>
      </c>
      <c r="AY650" s="201" t="s">
        <v>120</v>
      </c>
      <c r="BK650" s="203">
        <f>SUM(BK651:BK652)</f>
        <v>0</v>
      </c>
    </row>
    <row r="651" s="2" customFormat="1" ht="16.5" customHeight="1">
      <c r="A651" s="40"/>
      <c r="B651" s="41"/>
      <c r="C651" s="206" t="s">
        <v>805</v>
      </c>
      <c r="D651" s="206" t="s">
        <v>122</v>
      </c>
      <c r="E651" s="207" t="s">
        <v>806</v>
      </c>
      <c r="F651" s="208" t="s">
        <v>807</v>
      </c>
      <c r="G651" s="209" t="s">
        <v>769</v>
      </c>
      <c r="H651" s="210">
        <v>1</v>
      </c>
      <c r="I651" s="211"/>
      <c r="J651" s="212">
        <f>ROUND(I651*H651,2)</f>
        <v>0</v>
      </c>
      <c r="K651" s="208" t="s">
        <v>19</v>
      </c>
      <c r="L651" s="46"/>
      <c r="M651" s="213" t="s">
        <v>19</v>
      </c>
      <c r="N651" s="214" t="s">
        <v>43</v>
      </c>
      <c r="O651" s="86"/>
      <c r="P651" s="215">
        <f>O651*H651</f>
        <v>0</v>
      </c>
      <c r="Q651" s="215">
        <v>0</v>
      </c>
      <c r="R651" s="215">
        <f>Q651*H651</f>
        <v>0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800</v>
      </c>
      <c r="AT651" s="217" t="s">
        <v>122</v>
      </c>
      <c r="AU651" s="217" t="s">
        <v>82</v>
      </c>
      <c r="AY651" s="19" t="s">
        <v>120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80</v>
      </c>
      <c r="BK651" s="218">
        <f>ROUND(I651*H651,2)</f>
        <v>0</v>
      </c>
      <c r="BL651" s="19" t="s">
        <v>800</v>
      </c>
      <c r="BM651" s="217" t="s">
        <v>808</v>
      </c>
    </row>
    <row r="652" s="2" customFormat="1">
      <c r="A652" s="40"/>
      <c r="B652" s="41"/>
      <c r="C652" s="42"/>
      <c r="D652" s="219" t="s">
        <v>129</v>
      </c>
      <c r="E652" s="42"/>
      <c r="F652" s="220" t="s">
        <v>809</v>
      </c>
      <c r="G652" s="42"/>
      <c r="H652" s="42"/>
      <c r="I652" s="221"/>
      <c r="J652" s="42"/>
      <c r="K652" s="42"/>
      <c r="L652" s="46"/>
      <c r="M652" s="279"/>
      <c r="N652" s="280"/>
      <c r="O652" s="281"/>
      <c r="P652" s="281"/>
      <c r="Q652" s="281"/>
      <c r="R652" s="281"/>
      <c r="S652" s="281"/>
      <c r="T652" s="282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129</v>
      </c>
      <c r="AU652" s="19" t="s">
        <v>82</v>
      </c>
    </row>
    <row r="653" s="2" customFormat="1" ht="6.96" customHeight="1">
      <c r="A653" s="40"/>
      <c r="B653" s="61"/>
      <c r="C653" s="62"/>
      <c r="D653" s="62"/>
      <c r="E653" s="62"/>
      <c r="F653" s="62"/>
      <c r="G653" s="62"/>
      <c r="H653" s="62"/>
      <c r="I653" s="62"/>
      <c r="J653" s="62"/>
      <c r="K653" s="62"/>
      <c r="L653" s="46"/>
      <c r="M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</row>
  </sheetData>
  <sheetProtection sheet="1" autoFilter="0" formatColumns="0" formatRows="0" objects="1" scenarios="1" spinCount="100000" saltValue="o0Xqvbt/ubef1ZM/PrPEByQJocewqy0mNsqlFNVI0F22VbkVXjSP1cGwA4q5GEHe0Lnl1rTi+WbG0Cz2PzSAyQ==" hashValue="D1o9FYuUS/FwX8iYbwzmIC+T40kwbG/Jr2J/e6bG9G+rHGDTTkkRJX9kv+hYsoKjLLgb2An2qesD7Z2l4Q22yg==" algorithmName="SHA-512" password="CC35"/>
  <autoFilter ref="C89:K65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2_01/111209111"/>
    <hyperlink ref="F98" r:id="rId2" display="https://podminky.urs.cz/item/CS_URS_2022_01/111211101"/>
    <hyperlink ref="F101" r:id="rId3" display="https://podminky.urs.cz/item/CS_URS_2022_01/113107324"/>
    <hyperlink ref="F109" r:id="rId4" display="https://podminky.urs.cz/item/CS_URS_2022_01/115101201"/>
    <hyperlink ref="F114" r:id="rId5" display="https://podminky.urs.cz/item/CS_URS_2022_01/115101301"/>
    <hyperlink ref="F117" r:id="rId6" display="https://podminky.urs.cz/item/CS_URS_2022_01/119001405"/>
    <hyperlink ref="F122" r:id="rId7" display="https://podminky.urs.cz/item/CS_URS_2022_01/119001421"/>
    <hyperlink ref="F127" r:id="rId8" display="https://podminky.urs.cz/item/CS_URS_2022_01/121151103"/>
    <hyperlink ref="F147" r:id="rId9" display="https://podminky.urs.cz/item/CS_URS_2022_01/122251101"/>
    <hyperlink ref="F167" r:id="rId10" display="https://podminky.urs.cz/item/CS_URS_2022_01/132251102"/>
    <hyperlink ref="F175" r:id="rId11" display="https://podminky.urs.cz/item/CS_URS_2022_01/132251255"/>
    <hyperlink ref="F183" r:id="rId12" display="https://podminky.urs.cz/item/CS_URS_2022_01/133251101"/>
    <hyperlink ref="F188" r:id="rId13" display="https://podminky.urs.cz/item/CS_URS_2022_01/133251103"/>
    <hyperlink ref="F193" r:id="rId14" display="https://podminky.urs.cz/item/CS_URS_2022_01/139001101"/>
    <hyperlink ref="F201" r:id="rId15" display="https://podminky.urs.cz/item/CS_URS_2022_01/151101101"/>
    <hyperlink ref="F207" r:id="rId16" display="https://podminky.urs.cz/item/CS_URS_2022_01/151101111"/>
    <hyperlink ref="F210" r:id="rId17" display="https://podminky.urs.cz/item/CS_URS_2022_01/162751117"/>
    <hyperlink ref="F222" r:id="rId18" display="https://podminky.urs.cz/item/CS_URS_2022_01/171201231"/>
    <hyperlink ref="F226" r:id="rId19" display="https://podminky.urs.cz/item/CS_URS_2022_01/171251201"/>
    <hyperlink ref="F230" r:id="rId20" display="https://podminky.urs.cz/item/CS_URS_2022_01/174151101"/>
    <hyperlink ref="F290" r:id="rId21" display="https://podminky.urs.cz/item/CS_URS_2022_01/175151101"/>
    <hyperlink ref="F315" r:id="rId22" display="https://podminky.urs.cz/item/CS_URS_2022_01/181351003"/>
    <hyperlink ref="F318" r:id="rId23" display="https://podminky.urs.cz/item/CS_URS_2022_01/181411121"/>
    <hyperlink ref="F324" r:id="rId24" display="https://podminky.urs.cz/item/CS_URS_2022_01/181951111"/>
    <hyperlink ref="F330" r:id="rId25" display="https://podminky.urs.cz/item/CS_URS_2022_01/181951114"/>
    <hyperlink ref="F341" r:id="rId26" display="https://podminky.urs.cz/item/CS_URS_2022_01/185804311"/>
    <hyperlink ref="F348" r:id="rId27" display="https://podminky.urs.cz/item/CS_URS_2022_01/211531111"/>
    <hyperlink ref="F358" r:id="rId28" display="https://podminky.urs.cz/item/CS_URS_2022_01/211971121"/>
    <hyperlink ref="F368" r:id="rId29" display="https://podminky.urs.cz/item/CS_URS_2022_01/212755213"/>
    <hyperlink ref="F373" r:id="rId30" display="https://podminky.urs.cz/item/CS_URS_2022_01/271532212"/>
    <hyperlink ref="F383" r:id="rId31" display="https://podminky.urs.cz/item/CS_URS_2022_01/359901211"/>
    <hyperlink ref="F396" r:id="rId32" display="https://podminky.urs.cz/item/CS_URS_2022_01/451313511"/>
    <hyperlink ref="F405" r:id="rId33" display="https://podminky.urs.cz/item/CS_URS_2022_01/451572111"/>
    <hyperlink ref="F417" r:id="rId34" display="https://podminky.urs.cz/item/CS_URS_2022_01/452218142"/>
    <hyperlink ref="F426" r:id="rId35" display="https://podminky.urs.cz/item/CS_URS_2022_01/452311131"/>
    <hyperlink ref="F431" r:id="rId36" display="https://podminky.urs.cz/item/CS_URS_2022_01/452321131"/>
    <hyperlink ref="F436" r:id="rId37" display="https://podminky.urs.cz/item/CS_URS_2022_01/452351101"/>
    <hyperlink ref="F441" r:id="rId38" display="https://podminky.urs.cz/item/CS_URS_2022_01/452368211"/>
    <hyperlink ref="F447" r:id="rId39" display="https://podminky.urs.cz/item/CS_URS_2022_01/463211142"/>
    <hyperlink ref="F452" r:id="rId40" display="https://podminky.urs.cz/item/CS_URS_2022_01/465513227"/>
    <hyperlink ref="F461" r:id="rId41" display="https://podminky.urs.cz/item/CS_URS_2022_01/564851111"/>
    <hyperlink ref="F467" r:id="rId42" display="https://podminky.urs.cz/item/CS_URS_2022_01/564871111"/>
    <hyperlink ref="F474" r:id="rId43" display="https://podminky.urs.cz/item/CS_URS_2022_01/871313121"/>
    <hyperlink ref="F482" r:id="rId44" display="https://podminky.urs.cz/item/CS_URS_2022_01/871353121"/>
    <hyperlink ref="F490" r:id="rId45" display="https://podminky.urs.cz/item/CS_URS_2022_01/871373121"/>
    <hyperlink ref="F506" r:id="rId46" display="https://podminky.urs.cz/item/CS_URS_2022_01/877315211"/>
    <hyperlink ref="F514" r:id="rId47" display="https://podminky.urs.cz/item/CS_URS_2022_01/877355211"/>
    <hyperlink ref="F523" r:id="rId48" display="https://podminky.urs.cz/item/CS_URS_2022_01/877375211"/>
    <hyperlink ref="F539" r:id="rId49" display="https://podminky.urs.cz/item/CS_URS_2022_01/877375221"/>
    <hyperlink ref="F557" r:id="rId50" display="https://podminky.urs.cz/item/CS_URS_2022_01/894411311"/>
    <hyperlink ref="F564" r:id="rId51" display="https://podminky.urs.cz/item/CS_URS_2022_01/894414111"/>
    <hyperlink ref="F577" r:id="rId52" display="https://podminky.urs.cz/item/CS_URS_2022_01/894414211"/>
    <hyperlink ref="F611" r:id="rId53" display="https://podminky.urs.cz/item/CS_URS_2022_01/899104112"/>
    <hyperlink ref="F618" r:id="rId54" display="https://podminky.urs.cz/item/CS_URS_2022_01/899722111"/>
    <hyperlink ref="F644" r:id="rId55" display="https://podminky.urs.cz/item/CS_URS_2022_01/998276101"/>
    <hyperlink ref="F649" r:id="rId56" display="https://podminky.urs.cz/item/CS_URS_2022_01/01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silnice III/3437 Miřetice-Křiž.III/35522 Včelákov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27. 1. 2022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ROUND((SUM(BE91:BE583)),  2)</f>
        <v>0</v>
      </c>
      <c r="G33" s="40"/>
      <c r="H33" s="40"/>
      <c r="I33" s="150">
        <v>0.20999999999999999</v>
      </c>
      <c r="J33" s="149">
        <f>ROUND(((SUM(BE91:BE583))*I33),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ROUND((SUM(BF91:BF583)),  2)</f>
        <v>0</v>
      </c>
      <c r="G34" s="40"/>
      <c r="H34" s="40"/>
      <c r="I34" s="150">
        <v>0.14999999999999999</v>
      </c>
      <c r="J34" s="149">
        <f>ROUND(((SUM(BF91:BF583))*I34),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ROUND((SUM(BG91:BG583)),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ROUND((SUM(BH91:BH583)),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ROUND((SUM(BI91:BI583)),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silnice III/3437 Miřetice-Křiž.III/35522 Včelákov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302 - Rekonstrukce dešťové kanalizace - Včelákov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obec Včelákov</v>
      </c>
      <c r="G52" s="42"/>
      <c r="H52" s="42"/>
      <c r="I52" s="34" t="s">
        <v>23</v>
      </c>
      <c r="J52" s="74" t="str">
        <f>IF(J12="","",J12)</f>
        <v>27. 1. 2022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SÚS Pardubického kraje,Doubravice 98,Pardubice</v>
      </c>
      <c r="G54" s="42"/>
      <c r="H54" s="42"/>
      <c r="I54" s="34" t="s">
        <v>31</v>
      </c>
      <c r="J54" s="38" t="str">
        <f>E21</f>
        <v>Ing.Tomáš Klikar, Hradec Králové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95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J252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J257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811</v>
      </c>
      <c r="E64" s="176"/>
      <c r="F64" s="176"/>
      <c r="G64" s="176"/>
      <c r="H64" s="176"/>
      <c r="I64" s="176"/>
      <c r="J64" s="177">
        <f>J300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J306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812</v>
      </c>
      <c r="E66" s="176"/>
      <c r="F66" s="176"/>
      <c r="G66" s="176"/>
      <c r="H66" s="176"/>
      <c r="I66" s="176"/>
      <c r="J66" s="177">
        <f>J526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813</v>
      </c>
      <c r="E67" s="176"/>
      <c r="F67" s="176"/>
      <c r="G67" s="176"/>
      <c r="H67" s="176"/>
      <c r="I67" s="176"/>
      <c r="J67" s="177">
        <f>J532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J572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102</v>
      </c>
      <c r="E69" s="170"/>
      <c r="F69" s="170"/>
      <c r="G69" s="170"/>
      <c r="H69" s="170"/>
      <c r="I69" s="170"/>
      <c r="J69" s="171">
        <f>J576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J577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104</v>
      </c>
      <c r="E71" s="176"/>
      <c r="F71" s="176"/>
      <c r="G71" s="176"/>
      <c r="H71" s="176"/>
      <c r="I71" s="176"/>
      <c r="J71" s="177">
        <f>J581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Rekonstrukce silnice III/3437 Miřetice-Křiž.III/35522 Včelákov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87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302 - Rekonstrukce dešťové kanalizace - Včelákov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obec Včelákov</v>
      </c>
      <c r="G85" s="42"/>
      <c r="H85" s="42"/>
      <c r="I85" s="34" t="s">
        <v>23</v>
      </c>
      <c r="J85" s="74" t="str">
        <f>IF(J12="","",J12)</f>
        <v>27. 1. 2022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25</v>
      </c>
      <c r="D87" s="42"/>
      <c r="E87" s="42"/>
      <c r="F87" s="29" t="str">
        <f>E15</f>
        <v>SÚS Pardubického kraje,Doubravice 98,Pardubice</v>
      </c>
      <c r="G87" s="42"/>
      <c r="H87" s="42"/>
      <c r="I87" s="34" t="s">
        <v>31</v>
      </c>
      <c r="J87" s="38" t="str">
        <f>E21</f>
        <v>Ing.Tomáš Klikar, Hradec Králové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106</v>
      </c>
      <c r="D90" s="182" t="s">
        <v>57</v>
      </c>
      <c r="E90" s="182" t="s">
        <v>53</v>
      </c>
      <c r="F90" s="182" t="s">
        <v>54</v>
      </c>
      <c r="G90" s="182" t="s">
        <v>107</v>
      </c>
      <c r="H90" s="182" t="s">
        <v>108</v>
      </c>
      <c r="I90" s="182" t="s">
        <v>109</v>
      </c>
      <c r="J90" s="182" t="s">
        <v>92</v>
      </c>
      <c r="K90" s="183" t="s">
        <v>110</v>
      </c>
      <c r="L90" s="184"/>
      <c r="M90" s="94" t="s">
        <v>19</v>
      </c>
      <c r="N90" s="95" t="s">
        <v>42</v>
      </c>
      <c r="O90" s="95" t="s">
        <v>111</v>
      </c>
      <c r="P90" s="95" t="s">
        <v>112</v>
      </c>
      <c r="Q90" s="95" t="s">
        <v>113</v>
      </c>
      <c r="R90" s="95" t="s">
        <v>114</v>
      </c>
      <c r="S90" s="95" t="s">
        <v>115</v>
      </c>
      <c r="T90" s="96" t="s">
        <v>116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117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P92+P576</f>
        <v>0</v>
      </c>
      <c r="Q91" s="98"/>
      <c r="R91" s="187">
        <f>R92+R576</f>
        <v>6.8491358500000006</v>
      </c>
      <c r="S91" s="98"/>
      <c r="T91" s="188">
        <f>T92+T576</f>
        <v>26.497809999999998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93</v>
      </c>
      <c r="BK91" s="189">
        <f>BK92+BK576</f>
        <v>0</v>
      </c>
    </row>
    <row r="92" s="12" customFormat="1" ht="25.92" customHeight="1">
      <c r="A92" s="12"/>
      <c r="B92" s="190"/>
      <c r="C92" s="191"/>
      <c r="D92" s="192" t="s">
        <v>71</v>
      </c>
      <c r="E92" s="193" t="s">
        <v>118</v>
      </c>
      <c r="F92" s="193" t="s">
        <v>119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P93+P252+P257+P300+P306+P526+P532+P572</f>
        <v>0</v>
      </c>
      <c r="Q92" s="198"/>
      <c r="R92" s="199">
        <f>R93+R252+R257+R300+R306+R526+R532+R572</f>
        <v>6.8491358500000006</v>
      </c>
      <c r="S92" s="198"/>
      <c r="T92" s="200">
        <f>T93+T252+T257+T300+T306+T526+T532+T572</f>
        <v>26.497809999999998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72</v>
      </c>
      <c r="AY92" s="201" t="s">
        <v>120</v>
      </c>
      <c r="BK92" s="203">
        <f>BK93+BK252+BK257+BK300+BK306+BK526+BK532+BK572</f>
        <v>0</v>
      </c>
    </row>
    <row r="93" s="12" customFormat="1" ht="22.8" customHeight="1">
      <c r="A93" s="12"/>
      <c r="B93" s="190"/>
      <c r="C93" s="191"/>
      <c r="D93" s="192" t="s">
        <v>71</v>
      </c>
      <c r="E93" s="204" t="s">
        <v>80</v>
      </c>
      <c r="F93" s="204" t="s">
        <v>121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SUM(P94:P251)</f>
        <v>0</v>
      </c>
      <c r="Q93" s="198"/>
      <c r="R93" s="199">
        <f>SUM(R94:R251)</f>
        <v>0.26772119999999999</v>
      </c>
      <c r="S93" s="198"/>
      <c r="T93" s="200">
        <f>SUM(T94:T251)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80</v>
      </c>
      <c r="AY93" s="201" t="s">
        <v>120</v>
      </c>
      <c r="BK93" s="203">
        <f>SUM(BK94:BK251)</f>
        <v>0</v>
      </c>
    </row>
    <row r="94" s="2" customFormat="1" ht="16.5" customHeight="1">
      <c r="A94" s="40"/>
      <c r="B94" s="41"/>
      <c r="C94" s="206" t="s">
        <v>80</v>
      </c>
      <c r="D94" s="206" t="s">
        <v>122</v>
      </c>
      <c r="E94" s="207" t="s">
        <v>175</v>
      </c>
      <c r="F94" s="208" t="s">
        <v>176</v>
      </c>
      <c r="G94" s="209" t="s">
        <v>168</v>
      </c>
      <c r="H94" s="210">
        <v>3.7000000000000002</v>
      </c>
      <c r="I94" s="211"/>
      <c r="J94" s="212">
        <f>ROUND(I94*H94,2)</f>
        <v>0</v>
      </c>
      <c r="K94" s="208" t="s">
        <v>126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0.036900000000000002</v>
      </c>
      <c r="R94" s="215">
        <f>Q94*H94</f>
        <v>0.13653000000000001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127</v>
      </c>
      <c r="AT94" s="217" t="s">
        <v>122</v>
      </c>
      <c r="AU94" s="217" t="s">
        <v>82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127</v>
      </c>
      <c r="BM94" s="217" t="s">
        <v>814</v>
      </c>
    </row>
    <row r="95" s="2" customFormat="1">
      <c r="A95" s="40"/>
      <c r="B95" s="41"/>
      <c r="C95" s="42"/>
      <c r="D95" s="219" t="s">
        <v>129</v>
      </c>
      <c r="E95" s="42"/>
      <c r="F95" s="220" t="s">
        <v>178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129</v>
      </c>
      <c r="AU95" s="19" t="s">
        <v>82</v>
      </c>
    </row>
    <row r="96" s="2" customFormat="1">
      <c r="A96" s="40"/>
      <c r="B96" s="41"/>
      <c r="C96" s="42"/>
      <c r="D96" s="224" t="s">
        <v>131</v>
      </c>
      <c r="E96" s="42"/>
      <c r="F96" s="225" t="s">
        <v>179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131</v>
      </c>
      <c r="AU96" s="19" t="s">
        <v>82</v>
      </c>
    </row>
    <row r="97" s="13" customFormat="1">
      <c r="A97" s="13"/>
      <c r="B97" s="226"/>
      <c r="C97" s="227"/>
      <c r="D97" s="219" t="s">
        <v>144</v>
      </c>
      <c r="E97" s="228" t="s">
        <v>19</v>
      </c>
      <c r="F97" s="229" t="s">
        <v>815</v>
      </c>
      <c r="G97" s="227"/>
      <c r="H97" s="228" t="s">
        <v>19</v>
      </c>
      <c r="I97" s="230"/>
      <c r="J97" s="227"/>
      <c r="K97" s="227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144</v>
      </c>
      <c r="AU97" s="235" t="s">
        <v>82</v>
      </c>
      <c r="AV97" s="13" t="s">
        <v>80</v>
      </c>
      <c r="AW97" s="13" t="s">
        <v>33</v>
      </c>
      <c r="AX97" s="13" t="s">
        <v>72</v>
      </c>
      <c r="AY97" s="235" t="s">
        <v>120</v>
      </c>
    </row>
    <row r="98" s="14" customFormat="1">
      <c r="A98" s="14"/>
      <c r="B98" s="236"/>
      <c r="C98" s="237"/>
      <c r="D98" s="219" t="s">
        <v>144</v>
      </c>
      <c r="E98" s="238" t="s">
        <v>19</v>
      </c>
      <c r="F98" s="239" t="s">
        <v>816</v>
      </c>
      <c r="G98" s="237"/>
      <c r="H98" s="240">
        <v>1.8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144</v>
      </c>
      <c r="AU98" s="246" t="s">
        <v>82</v>
      </c>
      <c r="AV98" s="14" t="s">
        <v>82</v>
      </c>
      <c r="AW98" s="14" t="s">
        <v>33</v>
      </c>
      <c r="AX98" s="14" t="s">
        <v>72</v>
      </c>
      <c r="AY98" s="246" t="s">
        <v>120</v>
      </c>
    </row>
    <row r="99" s="13" customFormat="1">
      <c r="A99" s="13"/>
      <c r="B99" s="226"/>
      <c r="C99" s="227"/>
      <c r="D99" s="219" t="s">
        <v>144</v>
      </c>
      <c r="E99" s="228" t="s">
        <v>19</v>
      </c>
      <c r="F99" s="229" t="s">
        <v>817</v>
      </c>
      <c r="G99" s="227"/>
      <c r="H99" s="228" t="s">
        <v>19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144</v>
      </c>
      <c r="AU99" s="235" t="s">
        <v>82</v>
      </c>
      <c r="AV99" s="13" t="s">
        <v>80</v>
      </c>
      <c r="AW99" s="13" t="s">
        <v>33</v>
      </c>
      <c r="AX99" s="13" t="s">
        <v>72</v>
      </c>
      <c r="AY99" s="235" t="s">
        <v>120</v>
      </c>
    </row>
    <row r="100" s="14" customFormat="1">
      <c r="A100" s="14"/>
      <c r="B100" s="236"/>
      <c r="C100" s="237"/>
      <c r="D100" s="219" t="s">
        <v>144</v>
      </c>
      <c r="E100" s="238" t="s">
        <v>19</v>
      </c>
      <c r="F100" s="239" t="s">
        <v>818</v>
      </c>
      <c r="G100" s="237"/>
      <c r="H100" s="240">
        <v>1.8999999999999999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144</v>
      </c>
      <c r="AU100" s="246" t="s">
        <v>82</v>
      </c>
      <c r="AV100" s="14" t="s">
        <v>82</v>
      </c>
      <c r="AW100" s="14" t="s">
        <v>33</v>
      </c>
      <c r="AX100" s="14" t="s">
        <v>72</v>
      </c>
      <c r="AY100" s="246" t="s">
        <v>120</v>
      </c>
    </row>
    <row r="101" s="15" customFormat="1">
      <c r="A101" s="15"/>
      <c r="B101" s="247"/>
      <c r="C101" s="248"/>
      <c r="D101" s="219" t="s">
        <v>144</v>
      </c>
      <c r="E101" s="249" t="s">
        <v>19</v>
      </c>
      <c r="F101" s="250" t="s">
        <v>202</v>
      </c>
      <c r="G101" s="248"/>
      <c r="H101" s="251">
        <v>3.7000000000000002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144</v>
      </c>
      <c r="AU101" s="257" t="s">
        <v>82</v>
      </c>
      <c r="AV101" s="15" t="s">
        <v>127</v>
      </c>
      <c r="AW101" s="15" t="s">
        <v>33</v>
      </c>
      <c r="AX101" s="15" t="s">
        <v>80</v>
      </c>
      <c r="AY101" s="257" t="s">
        <v>120</v>
      </c>
    </row>
    <row r="102" s="2" customFormat="1" ht="21.75" customHeight="1">
      <c r="A102" s="40"/>
      <c r="B102" s="41"/>
      <c r="C102" s="206" t="s">
        <v>82</v>
      </c>
      <c r="D102" s="206" t="s">
        <v>122</v>
      </c>
      <c r="E102" s="207" t="s">
        <v>819</v>
      </c>
      <c r="F102" s="208" t="s">
        <v>820</v>
      </c>
      <c r="G102" s="209" t="s">
        <v>206</v>
      </c>
      <c r="H102" s="210">
        <v>11.545</v>
      </c>
      <c r="I102" s="211"/>
      <c r="J102" s="212">
        <f>ROUND(I102*H102,2)</f>
        <v>0</v>
      </c>
      <c r="K102" s="208" t="s">
        <v>126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127</v>
      </c>
      <c r="AT102" s="217" t="s">
        <v>122</v>
      </c>
      <c r="AU102" s="217" t="s">
        <v>82</v>
      </c>
      <c r="AY102" s="19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127</v>
      </c>
      <c r="BM102" s="217" t="s">
        <v>821</v>
      </c>
    </row>
    <row r="103" s="2" customFormat="1">
      <c r="A103" s="40"/>
      <c r="B103" s="41"/>
      <c r="C103" s="42"/>
      <c r="D103" s="219" t="s">
        <v>129</v>
      </c>
      <c r="E103" s="42"/>
      <c r="F103" s="220" t="s">
        <v>822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129</v>
      </c>
      <c r="AU103" s="19" t="s">
        <v>82</v>
      </c>
    </row>
    <row r="104" s="2" customFormat="1">
      <c r="A104" s="40"/>
      <c r="B104" s="41"/>
      <c r="C104" s="42"/>
      <c r="D104" s="224" t="s">
        <v>131</v>
      </c>
      <c r="E104" s="42"/>
      <c r="F104" s="225" t="s">
        <v>823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131</v>
      </c>
      <c r="AU104" s="19" t="s">
        <v>82</v>
      </c>
    </row>
    <row r="105" s="13" customFormat="1">
      <c r="A105" s="13"/>
      <c r="B105" s="226"/>
      <c r="C105" s="227"/>
      <c r="D105" s="219" t="s">
        <v>144</v>
      </c>
      <c r="E105" s="228" t="s">
        <v>19</v>
      </c>
      <c r="F105" s="229" t="s">
        <v>824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144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120</v>
      </c>
    </row>
    <row r="106" s="13" customFormat="1">
      <c r="A106" s="13"/>
      <c r="B106" s="226"/>
      <c r="C106" s="227"/>
      <c r="D106" s="219" t="s">
        <v>144</v>
      </c>
      <c r="E106" s="228" t="s">
        <v>19</v>
      </c>
      <c r="F106" s="229" t="s">
        <v>825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144</v>
      </c>
      <c r="AU106" s="235" t="s">
        <v>82</v>
      </c>
      <c r="AV106" s="13" t="s">
        <v>80</v>
      </c>
      <c r="AW106" s="13" t="s">
        <v>33</v>
      </c>
      <c r="AX106" s="13" t="s">
        <v>72</v>
      </c>
      <c r="AY106" s="235" t="s">
        <v>120</v>
      </c>
    </row>
    <row r="107" s="13" customFormat="1">
      <c r="A107" s="13"/>
      <c r="B107" s="226"/>
      <c r="C107" s="227"/>
      <c r="D107" s="219" t="s">
        <v>144</v>
      </c>
      <c r="E107" s="228" t="s">
        <v>19</v>
      </c>
      <c r="F107" s="229" t="s">
        <v>826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144</v>
      </c>
      <c r="AU107" s="235" t="s">
        <v>82</v>
      </c>
      <c r="AV107" s="13" t="s">
        <v>80</v>
      </c>
      <c r="AW107" s="13" t="s">
        <v>33</v>
      </c>
      <c r="AX107" s="13" t="s">
        <v>72</v>
      </c>
      <c r="AY107" s="235" t="s">
        <v>120</v>
      </c>
    </row>
    <row r="108" s="13" customFormat="1">
      <c r="A108" s="13"/>
      <c r="B108" s="226"/>
      <c r="C108" s="227"/>
      <c r="D108" s="219" t="s">
        <v>144</v>
      </c>
      <c r="E108" s="228" t="s">
        <v>19</v>
      </c>
      <c r="F108" s="229" t="s">
        <v>827</v>
      </c>
      <c r="G108" s="227"/>
      <c r="H108" s="228" t="s">
        <v>19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144</v>
      </c>
      <c r="AU108" s="235" t="s">
        <v>82</v>
      </c>
      <c r="AV108" s="13" t="s">
        <v>80</v>
      </c>
      <c r="AW108" s="13" t="s">
        <v>33</v>
      </c>
      <c r="AX108" s="13" t="s">
        <v>72</v>
      </c>
      <c r="AY108" s="235" t="s">
        <v>120</v>
      </c>
    </row>
    <row r="109" s="14" customFormat="1">
      <c r="A109" s="14"/>
      <c r="B109" s="236"/>
      <c r="C109" s="237"/>
      <c r="D109" s="219" t="s">
        <v>144</v>
      </c>
      <c r="E109" s="238" t="s">
        <v>19</v>
      </c>
      <c r="F109" s="239" t="s">
        <v>828</v>
      </c>
      <c r="G109" s="237"/>
      <c r="H109" s="240">
        <v>7.5599999999999996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144</v>
      </c>
      <c r="AU109" s="246" t="s">
        <v>82</v>
      </c>
      <c r="AV109" s="14" t="s">
        <v>82</v>
      </c>
      <c r="AW109" s="14" t="s">
        <v>33</v>
      </c>
      <c r="AX109" s="14" t="s">
        <v>72</v>
      </c>
      <c r="AY109" s="246" t="s">
        <v>120</v>
      </c>
    </row>
    <row r="110" s="13" customFormat="1">
      <c r="A110" s="13"/>
      <c r="B110" s="226"/>
      <c r="C110" s="227"/>
      <c r="D110" s="219" t="s">
        <v>144</v>
      </c>
      <c r="E110" s="228" t="s">
        <v>19</v>
      </c>
      <c r="F110" s="229" t="s">
        <v>829</v>
      </c>
      <c r="G110" s="227"/>
      <c r="H110" s="228" t="s">
        <v>19</v>
      </c>
      <c r="I110" s="230"/>
      <c r="J110" s="227"/>
      <c r="K110" s="227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144</v>
      </c>
      <c r="AU110" s="235" t="s">
        <v>82</v>
      </c>
      <c r="AV110" s="13" t="s">
        <v>80</v>
      </c>
      <c r="AW110" s="13" t="s">
        <v>33</v>
      </c>
      <c r="AX110" s="13" t="s">
        <v>72</v>
      </c>
      <c r="AY110" s="235" t="s">
        <v>120</v>
      </c>
    </row>
    <row r="111" s="13" customFormat="1">
      <c r="A111" s="13"/>
      <c r="B111" s="226"/>
      <c r="C111" s="227"/>
      <c r="D111" s="219" t="s">
        <v>144</v>
      </c>
      <c r="E111" s="228" t="s">
        <v>19</v>
      </c>
      <c r="F111" s="229" t="s">
        <v>826</v>
      </c>
      <c r="G111" s="227"/>
      <c r="H111" s="228" t="s">
        <v>19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144</v>
      </c>
      <c r="AU111" s="235" t="s">
        <v>82</v>
      </c>
      <c r="AV111" s="13" t="s">
        <v>80</v>
      </c>
      <c r="AW111" s="13" t="s">
        <v>33</v>
      </c>
      <c r="AX111" s="13" t="s">
        <v>72</v>
      </c>
      <c r="AY111" s="235" t="s">
        <v>120</v>
      </c>
    </row>
    <row r="112" s="14" customFormat="1">
      <c r="A112" s="14"/>
      <c r="B112" s="236"/>
      <c r="C112" s="237"/>
      <c r="D112" s="219" t="s">
        <v>144</v>
      </c>
      <c r="E112" s="238" t="s">
        <v>19</v>
      </c>
      <c r="F112" s="239" t="s">
        <v>830</v>
      </c>
      <c r="G112" s="237"/>
      <c r="H112" s="240">
        <v>6.1200000000000001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144</v>
      </c>
      <c r="AU112" s="246" t="s">
        <v>82</v>
      </c>
      <c r="AV112" s="14" t="s">
        <v>82</v>
      </c>
      <c r="AW112" s="14" t="s">
        <v>33</v>
      </c>
      <c r="AX112" s="14" t="s">
        <v>72</v>
      </c>
      <c r="AY112" s="246" t="s">
        <v>120</v>
      </c>
    </row>
    <row r="113" s="13" customFormat="1">
      <c r="A113" s="13"/>
      <c r="B113" s="226"/>
      <c r="C113" s="227"/>
      <c r="D113" s="219" t="s">
        <v>144</v>
      </c>
      <c r="E113" s="228" t="s">
        <v>19</v>
      </c>
      <c r="F113" s="229" t="s">
        <v>831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144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120</v>
      </c>
    </row>
    <row r="114" s="14" customFormat="1">
      <c r="A114" s="14"/>
      <c r="B114" s="236"/>
      <c r="C114" s="237"/>
      <c r="D114" s="219" t="s">
        <v>144</v>
      </c>
      <c r="E114" s="238" t="s">
        <v>19</v>
      </c>
      <c r="F114" s="239" t="s">
        <v>832</v>
      </c>
      <c r="G114" s="237"/>
      <c r="H114" s="240">
        <v>-2.1349999999999998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144</v>
      </c>
      <c r="AU114" s="246" t="s">
        <v>82</v>
      </c>
      <c r="AV114" s="14" t="s">
        <v>82</v>
      </c>
      <c r="AW114" s="14" t="s">
        <v>33</v>
      </c>
      <c r="AX114" s="14" t="s">
        <v>72</v>
      </c>
      <c r="AY114" s="246" t="s">
        <v>120</v>
      </c>
    </row>
    <row r="115" s="15" customFormat="1">
      <c r="A115" s="15"/>
      <c r="B115" s="247"/>
      <c r="C115" s="248"/>
      <c r="D115" s="219" t="s">
        <v>144</v>
      </c>
      <c r="E115" s="249" t="s">
        <v>19</v>
      </c>
      <c r="F115" s="250" t="s">
        <v>202</v>
      </c>
      <c r="G115" s="248"/>
      <c r="H115" s="251">
        <v>11.545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144</v>
      </c>
      <c r="AU115" s="257" t="s">
        <v>82</v>
      </c>
      <c r="AV115" s="15" t="s">
        <v>127</v>
      </c>
      <c r="AW115" s="15" t="s">
        <v>33</v>
      </c>
      <c r="AX115" s="15" t="s">
        <v>80</v>
      </c>
      <c r="AY115" s="257" t="s">
        <v>120</v>
      </c>
    </row>
    <row r="116" s="2" customFormat="1" ht="21.75" customHeight="1">
      <c r="A116" s="40"/>
      <c r="B116" s="41"/>
      <c r="C116" s="206" t="s">
        <v>138</v>
      </c>
      <c r="D116" s="206" t="s">
        <v>122</v>
      </c>
      <c r="E116" s="207" t="s">
        <v>833</v>
      </c>
      <c r="F116" s="208" t="s">
        <v>834</v>
      </c>
      <c r="G116" s="209" t="s">
        <v>206</v>
      </c>
      <c r="H116" s="210">
        <v>73.649000000000001</v>
      </c>
      <c r="I116" s="211"/>
      <c r="J116" s="212">
        <f>ROUND(I116*H116,2)</f>
        <v>0</v>
      </c>
      <c r="K116" s="208" t="s">
        <v>126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127</v>
      </c>
      <c r="AT116" s="217" t="s">
        <v>122</v>
      </c>
      <c r="AU116" s="217" t="s">
        <v>82</v>
      </c>
      <c r="AY116" s="19" t="s">
        <v>120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127</v>
      </c>
      <c r="BM116" s="217" t="s">
        <v>835</v>
      </c>
    </row>
    <row r="117" s="2" customFormat="1">
      <c r="A117" s="40"/>
      <c r="B117" s="41"/>
      <c r="C117" s="42"/>
      <c r="D117" s="219" t="s">
        <v>129</v>
      </c>
      <c r="E117" s="42"/>
      <c r="F117" s="220" t="s">
        <v>836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82</v>
      </c>
    </row>
    <row r="118" s="2" customFormat="1">
      <c r="A118" s="40"/>
      <c r="B118" s="41"/>
      <c r="C118" s="42"/>
      <c r="D118" s="224" t="s">
        <v>131</v>
      </c>
      <c r="E118" s="42"/>
      <c r="F118" s="225" t="s">
        <v>837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131</v>
      </c>
      <c r="AU118" s="19" t="s">
        <v>82</v>
      </c>
    </row>
    <row r="119" s="13" customFormat="1">
      <c r="A119" s="13"/>
      <c r="B119" s="226"/>
      <c r="C119" s="227"/>
      <c r="D119" s="219" t="s">
        <v>144</v>
      </c>
      <c r="E119" s="228" t="s">
        <v>19</v>
      </c>
      <c r="F119" s="229" t="s">
        <v>838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144</v>
      </c>
      <c r="AU119" s="235" t="s">
        <v>82</v>
      </c>
      <c r="AV119" s="13" t="s">
        <v>80</v>
      </c>
      <c r="AW119" s="13" t="s">
        <v>33</v>
      </c>
      <c r="AX119" s="13" t="s">
        <v>72</v>
      </c>
      <c r="AY119" s="235" t="s">
        <v>120</v>
      </c>
    </row>
    <row r="120" s="13" customFormat="1">
      <c r="A120" s="13"/>
      <c r="B120" s="226"/>
      <c r="C120" s="227"/>
      <c r="D120" s="219" t="s">
        <v>144</v>
      </c>
      <c r="E120" s="228" t="s">
        <v>19</v>
      </c>
      <c r="F120" s="229" t="s">
        <v>825</v>
      </c>
      <c r="G120" s="227"/>
      <c r="H120" s="228" t="s">
        <v>19</v>
      </c>
      <c r="I120" s="230"/>
      <c r="J120" s="227"/>
      <c r="K120" s="227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144</v>
      </c>
      <c r="AU120" s="235" t="s">
        <v>82</v>
      </c>
      <c r="AV120" s="13" t="s">
        <v>80</v>
      </c>
      <c r="AW120" s="13" t="s">
        <v>33</v>
      </c>
      <c r="AX120" s="13" t="s">
        <v>72</v>
      </c>
      <c r="AY120" s="235" t="s">
        <v>120</v>
      </c>
    </row>
    <row r="121" s="13" customFormat="1">
      <c r="A121" s="13"/>
      <c r="B121" s="226"/>
      <c r="C121" s="227"/>
      <c r="D121" s="219" t="s">
        <v>144</v>
      </c>
      <c r="E121" s="228" t="s">
        <v>19</v>
      </c>
      <c r="F121" s="229" t="s">
        <v>839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144</v>
      </c>
      <c r="AU121" s="235" t="s">
        <v>82</v>
      </c>
      <c r="AV121" s="13" t="s">
        <v>80</v>
      </c>
      <c r="AW121" s="13" t="s">
        <v>33</v>
      </c>
      <c r="AX121" s="13" t="s">
        <v>72</v>
      </c>
      <c r="AY121" s="235" t="s">
        <v>120</v>
      </c>
    </row>
    <row r="122" s="13" customFormat="1">
      <c r="A122" s="13"/>
      <c r="B122" s="226"/>
      <c r="C122" s="227"/>
      <c r="D122" s="219" t="s">
        <v>144</v>
      </c>
      <c r="E122" s="228" t="s">
        <v>19</v>
      </c>
      <c r="F122" s="229" t="s">
        <v>840</v>
      </c>
      <c r="G122" s="227"/>
      <c r="H122" s="228" t="s">
        <v>19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144</v>
      </c>
      <c r="AU122" s="235" t="s">
        <v>82</v>
      </c>
      <c r="AV122" s="13" t="s">
        <v>80</v>
      </c>
      <c r="AW122" s="13" t="s">
        <v>33</v>
      </c>
      <c r="AX122" s="13" t="s">
        <v>72</v>
      </c>
      <c r="AY122" s="235" t="s">
        <v>120</v>
      </c>
    </row>
    <row r="123" s="13" customFormat="1">
      <c r="A123" s="13"/>
      <c r="B123" s="226"/>
      <c r="C123" s="227"/>
      <c r="D123" s="219" t="s">
        <v>144</v>
      </c>
      <c r="E123" s="228" t="s">
        <v>19</v>
      </c>
      <c r="F123" s="229" t="s">
        <v>841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144</v>
      </c>
      <c r="AU123" s="235" t="s">
        <v>82</v>
      </c>
      <c r="AV123" s="13" t="s">
        <v>80</v>
      </c>
      <c r="AW123" s="13" t="s">
        <v>33</v>
      </c>
      <c r="AX123" s="13" t="s">
        <v>72</v>
      </c>
      <c r="AY123" s="235" t="s">
        <v>120</v>
      </c>
    </row>
    <row r="124" s="14" customFormat="1">
      <c r="A124" s="14"/>
      <c r="B124" s="236"/>
      <c r="C124" s="237"/>
      <c r="D124" s="219" t="s">
        <v>144</v>
      </c>
      <c r="E124" s="238" t="s">
        <v>19</v>
      </c>
      <c r="F124" s="239" t="s">
        <v>842</v>
      </c>
      <c r="G124" s="237"/>
      <c r="H124" s="240">
        <v>28.106999999999999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144</v>
      </c>
      <c r="AU124" s="246" t="s">
        <v>82</v>
      </c>
      <c r="AV124" s="14" t="s">
        <v>82</v>
      </c>
      <c r="AW124" s="14" t="s">
        <v>33</v>
      </c>
      <c r="AX124" s="14" t="s">
        <v>72</v>
      </c>
      <c r="AY124" s="246" t="s">
        <v>120</v>
      </c>
    </row>
    <row r="125" s="13" customFormat="1">
      <c r="A125" s="13"/>
      <c r="B125" s="226"/>
      <c r="C125" s="227"/>
      <c r="D125" s="219" t="s">
        <v>144</v>
      </c>
      <c r="E125" s="228" t="s">
        <v>19</v>
      </c>
      <c r="F125" s="229" t="s">
        <v>843</v>
      </c>
      <c r="G125" s="227"/>
      <c r="H125" s="228" t="s">
        <v>19</v>
      </c>
      <c r="I125" s="230"/>
      <c r="J125" s="227"/>
      <c r="K125" s="227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144</v>
      </c>
      <c r="AU125" s="235" t="s">
        <v>82</v>
      </c>
      <c r="AV125" s="13" t="s">
        <v>80</v>
      </c>
      <c r="AW125" s="13" t="s">
        <v>33</v>
      </c>
      <c r="AX125" s="13" t="s">
        <v>72</v>
      </c>
      <c r="AY125" s="235" t="s">
        <v>120</v>
      </c>
    </row>
    <row r="126" s="13" customFormat="1">
      <c r="A126" s="13"/>
      <c r="B126" s="226"/>
      <c r="C126" s="227"/>
      <c r="D126" s="219" t="s">
        <v>144</v>
      </c>
      <c r="E126" s="228" t="s">
        <v>19</v>
      </c>
      <c r="F126" s="229" t="s">
        <v>844</v>
      </c>
      <c r="G126" s="227"/>
      <c r="H126" s="228" t="s">
        <v>19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144</v>
      </c>
      <c r="AU126" s="235" t="s">
        <v>82</v>
      </c>
      <c r="AV126" s="13" t="s">
        <v>80</v>
      </c>
      <c r="AW126" s="13" t="s">
        <v>33</v>
      </c>
      <c r="AX126" s="13" t="s">
        <v>72</v>
      </c>
      <c r="AY126" s="235" t="s">
        <v>120</v>
      </c>
    </row>
    <row r="127" s="13" customFormat="1">
      <c r="A127" s="13"/>
      <c r="B127" s="226"/>
      <c r="C127" s="227"/>
      <c r="D127" s="219" t="s">
        <v>144</v>
      </c>
      <c r="E127" s="228" t="s">
        <v>19</v>
      </c>
      <c r="F127" s="229" t="s">
        <v>845</v>
      </c>
      <c r="G127" s="227"/>
      <c r="H127" s="228" t="s">
        <v>19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144</v>
      </c>
      <c r="AU127" s="235" t="s">
        <v>82</v>
      </c>
      <c r="AV127" s="13" t="s">
        <v>80</v>
      </c>
      <c r="AW127" s="13" t="s">
        <v>33</v>
      </c>
      <c r="AX127" s="13" t="s">
        <v>72</v>
      </c>
      <c r="AY127" s="235" t="s">
        <v>120</v>
      </c>
    </row>
    <row r="128" s="13" customFormat="1">
      <c r="A128" s="13"/>
      <c r="B128" s="226"/>
      <c r="C128" s="227"/>
      <c r="D128" s="219" t="s">
        <v>144</v>
      </c>
      <c r="E128" s="228" t="s">
        <v>19</v>
      </c>
      <c r="F128" s="229" t="s">
        <v>846</v>
      </c>
      <c r="G128" s="227"/>
      <c r="H128" s="228" t="s">
        <v>19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144</v>
      </c>
      <c r="AU128" s="235" t="s">
        <v>82</v>
      </c>
      <c r="AV128" s="13" t="s">
        <v>80</v>
      </c>
      <c r="AW128" s="13" t="s">
        <v>33</v>
      </c>
      <c r="AX128" s="13" t="s">
        <v>72</v>
      </c>
      <c r="AY128" s="235" t="s">
        <v>120</v>
      </c>
    </row>
    <row r="129" s="13" customFormat="1">
      <c r="A129" s="13"/>
      <c r="B129" s="226"/>
      <c r="C129" s="227"/>
      <c r="D129" s="219" t="s">
        <v>144</v>
      </c>
      <c r="E129" s="228" t="s">
        <v>19</v>
      </c>
      <c r="F129" s="229" t="s">
        <v>847</v>
      </c>
      <c r="G129" s="227"/>
      <c r="H129" s="228" t="s">
        <v>19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144</v>
      </c>
      <c r="AU129" s="235" t="s">
        <v>82</v>
      </c>
      <c r="AV129" s="13" t="s">
        <v>80</v>
      </c>
      <c r="AW129" s="13" t="s">
        <v>33</v>
      </c>
      <c r="AX129" s="13" t="s">
        <v>72</v>
      </c>
      <c r="AY129" s="235" t="s">
        <v>120</v>
      </c>
    </row>
    <row r="130" s="14" customFormat="1">
      <c r="A130" s="14"/>
      <c r="B130" s="236"/>
      <c r="C130" s="237"/>
      <c r="D130" s="219" t="s">
        <v>144</v>
      </c>
      <c r="E130" s="238" t="s">
        <v>19</v>
      </c>
      <c r="F130" s="239" t="s">
        <v>848</v>
      </c>
      <c r="G130" s="237"/>
      <c r="H130" s="240">
        <v>24.300000000000001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144</v>
      </c>
      <c r="AU130" s="246" t="s">
        <v>82</v>
      </c>
      <c r="AV130" s="14" t="s">
        <v>82</v>
      </c>
      <c r="AW130" s="14" t="s">
        <v>33</v>
      </c>
      <c r="AX130" s="14" t="s">
        <v>72</v>
      </c>
      <c r="AY130" s="246" t="s">
        <v>120</v>
      </c>
    </row>
    <row r="131" s="13" customFormat="1">
      <c r="A131" s="13"/>
      <c r="B131" s="226"/>
      <c r="C131" s="227"/>
      <c r="D131" s="219" t="s">
        <v>144</v>
      </c>
      <c r="E131" s="228" t="s">
        <v>19</v>
      </c>
      <c r="F131" s="229" t="s">
        <v>849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144</v>
      </c>
      <c r="AU131" s="235" t="s">
        <v>82</v>
      </c>
      <c r="AV131" s="13" t="s">
        <v>80</v>
      </c>
      <c r="AW131" s="13" t="s">
        <v>33</v>
      </c>
      <c r="AX131" s="13" t="s">
        <v>72</v>
      </c>
      <c r="AY131" s="235" t="s">
        <v>120</v>
      </c>
    </row>
    <row r="132" s="14" customFormat="1">
      <c r="A132" s="14"/>
      <c r="B132" s="236"/>
      <c r="C132" s="237"/>
      <c r="D132" s="219" t="s">
        <v>144</v>
      </c>
      <c r="E132" s="238" t="s">
        <v>19</v>
      </c>
      <c r="F132" s="239" t="s">
        <v>850</v>
      </c>
      <c r="G132" s="237"/>
      <c r="H132" s="240">
        <v>29.16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144</v>
      </c>
      <c r="AU132" s="246" t="s">
        <v>82</v>
      </c>
      <c r="AV132" s="14" t="s">
        <v>82</v>
      </c>
      <c r="AW132" s="14" t="s">
        <v>33</v>
      </c>
      <c r="AX132" s="14" t="s">
        <v>72</v>
      </c>
      <c r="AY132" s="246" t="s">
        <v>120</v>
      </c>
    </row>
    <row r="133" s="13" customFormat="1">
      <c r="A133" s="13"/>
      <c r="B133" s="226"/>
      <c r="C133" s="227"/>
      <c r="D133" s="219" t="s">
        <v>144</v>
      </c>
      <c r="E133" s="228" t="s">
        <v>19</v>
      </c>
      <c r="F133" s="229" t="s">
        <v>851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144</v>
      </c>
      <c r="AU133" s="235" t="s">
        <v>82</v>
      </c>
      <c r="AV133" s="13" t="s">
        <v>80</v>
      </c>
      <c r="AW133" s="13" t="s">
        <v>33</v>
      </c>
      <c r="AX133" s="13" t="s">
        <v>72</v>
      </c>
      <c r="AY133" s="235" t="s">
        <v>120</v>
      </c>
    </row>
    <row r="134" s="14" customFormat="1">
      <c r="A134" s="14"/>
      <c r="B134" s="236"/>
      <c r="C134" s="237"/>
      <c r="D134" s="219" t="s">
        <v>144</v>
      </c>
      <c r="E134" s="238" t="s">
        <v>19</v>
      </c>
      <c r="F134" s="239" t="s">
        <v>852</v>
      </c>
      <c r="G134" s="237"/>
      <c r="H134" s="240">
        <v>-7.6619999999999999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144</v>
      </c>
      <c r="AU134" s="246" t="s">
        <v>82</v>
      </c>
      <c r="AV134" s="14" t="s">
        <v>82</v>
      </c>
      <c r="AW134" s="14" t="s">
        <v>33</v>
      </c>
      <c r="AX134" s="14" t="s">
        <v>72</v>
      </c>
      <c r="AY134" s="246" t="s">
        <v>120</v>
      </c>
    </row>
    <row r="135" s="13" customFormat="1">
      <c r="A135" s="13"/>
      <c r="B135" s="226"/>
      <c r="C135" s="227"/>
      <c r="D135" s="219" t="s">
        <v>144</v>
      </c>
      <c r="E135" s="228" t="s">
        <v>19</v>
      </c>
      <c r="F135" s="229" t="s">
        <v>853</v>
      </c>
      <c r="G135" s="227"/>
      <c r="H135" s="228" t="s">
        <v>19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144</v>
      </c>
      <c r="AU135" s="235" t="s">
        <v>82</v>
      </c>
      <c r="AV135" s="13" t="s">
        <v>80</v>
      </c>
      <c r="AW135" s="13" t="s">
        <v>33</v>
      </c>
      <c r="AX135" s="13" t="s">
        <v>72</v>
      </c>
      <c r="AY135" s="235" t="s">
        <v>120</v>
      </c>
    </row>
    <row r="136" s="14" customFormat="1">
      <c r="A136" s="14"/>
      <c r="B136" s="236"/>
      <c r="C136" s="237"/>
      <c r="D136" s="219" t="s">
        <v>144</v>
      </c>
      <c r="E136" s="238" t="s">
        <v>19</v>
      </c>
      <c r="F136" s="239" t="s">
        <v>854</v>
      </c>
      <c r="G136" s="237"/>
      <c r="H136" s="240">
        <v>-0.25600000000000001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144</v>
      </c>
      <c r="AU136" s="246" t="s">
        <v>82</v>
      </c>
      <c r="AV136" s="14" t="s">
        <v>82</v>
      </c>
      <c r="AW136" s="14" t="s">
        <v>33</v>
      </c>
      <c r="AX136" s="14" t="s">
        <v>72</v>
      </c>
      <c r="AY136" s="246" t="s">
        <v>120</v>
      </c>
    </row>
    <row r="137" s="15" customFormat="1">
      <c r="A137" s="15"/>
      <c r="B137" s="247"/>
      <c r="C137" s="248"/>
      <c r="D137" s="219" t="s">
        <v>144</v>
      </c>
      <c r="E137" s="249" t="s">
        <v>19</v>
      </c>
      <c r="F137" s="250" t="s">
        <v>202</v>
      </c>
      <c r="G137" s="248"/>
      <c r="H137" s="251">
        <v>73.648999999999987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144</v>
      </c>
      <c r="AU137" s="257" t="s">
        <v>82</v>
      </c>
      <c r="AV137" s="15" t="s">
        <v>127</v>
      </c>
      <c r="AW137" s="15" t="s">
        <v>33</v>
      </c>
      <c r="AX137" s="15" t="s">
        <v>80</v>
      </c>
      <c r="AY137" s="257" t="s">
        <v>120</v>
      </c>
    </row>
    <row r="138" s="2" customFormat="1" ht="16.5" customHeight="1">
      <c r="A138" s="40"/>
      <c r="B138" s="41"/>
      <c r="C138" s="206" t="s">
        <v>127</v>
      </c>
      <c r="D138" s="206" t="s">
        <v>122</v>
      </c>
      <c r="E138" s="207" t="s">
        <v>240</v>
      </c>
      <c r="F138" s="208" t="s">
        <v>241</v>
      </c>
      <c r="G138" s="209" t="s">
        <v>206</v>
      </c>
      <c r="H138" s="210">
        <v>3.7930000000000001</v>
      </c>
      <c r="I138" s="211"/>
      <c r="J138" s="212">
        <f>ROUND(I138*H138,2)</f>
        <v>0</v>
      </c>
      <c r="K138" s="208" t="s">
        <v>126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127</v>
      </c>
      <c r="AT138" s="217" t="s">
        <v>122</v>
      </c>
      <c r="AU138" s="217" t="s">
        <v>82</v>
      </c>
      <c r="AY138" s="19" t="s">
        <v>120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127</v>
      </c>
      <c r="BM138" s="217" t="s">
        <v>855</v>
      </c>
    </row>
    <row r="139" s="2" customFormat="1">
      <c r="A139" s="40"/>
      <c r="B139" s="41"/>
      <c r="C139" s="42"/>
      <c r="D139" s="219" t="s">
        <v>129</v>
      </c>
      <c r="E139" s="42"/>
      <c r="F139" s="220" t="s">
        <v>243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129</v>
      </c>
      <c r="AU139" s="19" t="s">
        <v>82</v>
      </c>
    </row>
    <row r="140" s="2" customFormat="1">
      <c r="A140" s="40"/>
      <c r="B140" s="41"/>
      <c r="C140" s="42"/>
      <c r="D140" s="224" t="s">
        <v>131</v>
      </c>
      <c r="E140" s="42"/>
      <c r="F140" s="225" t="s">
        <v>244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131</v>
      </c>
      <c r="AU140" s="19" t="s">
        <v>82</v>
      </c>
    </row>
    <row r="141" s="13" customFormat="1">
      <c r="A141" s="13"/>
      <c r="B141" s="226"/>
      <c r="C141" s="227"/>
      <c r="D141" s="219" t="s">
        <v>144</v>
      </c>
      <c r="E141" s="228" t="s">
        <v>19</v>
      </c>
      <c r="F141" s="229" t="s">
        <v>856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144</v>
      </c>
      <c r="AU141" s="235" t="s">
        <v>82</v>
      </c>
      <c r="AV141" s="13" t="s">
        <v>80</v>
      </c>
      <c r="AW141" s="13" t="s">
        <v>33</v>
      </c>
      <c r="AX141" s="13" t="s">
        <v>72</v>
      </c>
      <c r="AY141" s="235" t="s">
        <v>120</v>
      </c>
    </row>
    <row r="142" s="13" customFormat="1">
      <c r="A142" s="13"/>
      <c r="B142" s="226"/>
      <c r="C142" s="227"/>
      <c r="D142" s="219" t="s">
        <v>144</v>
      </c>
      <c r="E142" s="228" t="s">
        <v>19</v>
      </c>
      <c r="F142" s="229" t="s">
        <v>857</v>
      </c>
      <c r="G142" s="227"/>
      <c r="H142" s="228" t="s">
        <v>19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144</v>
      </c>
      <c r="AU142" s="235" t="s">
        <v>82</v>
      </c>
      <c r="AV142" s="13" t="s">
        <v>80</v>
      </c>
      <c r="AW142" s="13" t="s">
        <v>33</v>
      </c>
      <c r="AX142" s="13" t="s">
        <v>72</v>
      </c>
      <c r="AY142" s="235" t="s">
        <v>120</v>
      </c>
    </row>
    <row r="143" s="14" customFormat="1">
      <c r="A143" s="14"/>
      <c r="B143" s="236"/>
      <c r="C143" s="237"/>
      <c r="D143" s="219" t="s">
        <v>144</v>
      </c>
      <c r="E143" s="238" t="s">
        <v>19</v>
      </c>
      <c r="F143" s="239" t="s">
        <v>858</v>
      </c>
      <c r="G143" s="237"/>
      <c r="H143" s="240">
        <v>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144</v>
      </c>
      <c r="AU143" s="246" t="s">
        <v>82</v>
      </c>
      <c r="AV143" s="14" t="s">
        <v>82</v>
      </c>
      <c r="AW143" s="14" t="s">
        <v>33</v>
      </c>
      <c r="AX143" s="14" t="s">
        <v>72</v>
      </c>
      <c r="AY143" s="246" t="s">
        <v>120</v>
      </c>
    </row>
    <row r="144" s="13" customFormat="1">
      <c r="A144" s="13"/>
      <c r="B144" s="226"/>
      <c r="C144" s="227"/>
      <c r="D144" s="219" t="s">
        <v>144</v>
      </c>
      <c r="E144" s="228" t="s">
        <v>19</v>
      </c>
      <c r="F144" s="229" t="s">
        <v>859</v>
      </c>
      <c r="G144" s="227"/>
      <c r="H144" s="228" t="s">
        <v>19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144</v>
      </c>
      <c r="AU144" s="235" t="s">
        <v>82</v>
      </c>
      <c r="AV144" s="13" t="s">
        <v>80</v>
      </c>
      <c r="AW144" s="13" t="s">
        <v>33</v>
      </c>
      <c r="AX144" s="13" t="s">
        <v>72</v>
      </c>
      <c r="AY144" s="235" t="s">
        <v>120</v>
      </c>
    </row>
    <row r="145" s="14" customFormat="1">
      <c r="A145" s="14"/>
      <c r="B145" s="236"/>
      <c r="C145" s="237"/>
      <c r="D145" s="219" t="s">
        <v>144</v>
      </c>
      <c r="E145" s="238" t="s">
        <v>19</v>
      </c>
      <c r="F145" s="239" t="s">
        <v>860</v>
      </c>
      <c r="G145" s="237"/>
      <c r="H145" s="240">
        <v>-1.2070000000000001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144</v>
      </c>
      <c r="AU145" s="246" t="s">
        <v>82</v>
      </c>
      <c r="AV145" s="14" t="s">
        <v>82</v>
      </c>
      <c r="AW145" s="14" t="s">
        <v>33</v>
      </c>
      <c r="AX145" s="14" t="s">
        <v>72</v>
      </c>
      <c r="AY145" s="246" t="s">
        <v>120</v>
      </c>
    </row>
    <row r="146" s="13" customFormat="1">
      <c r="A146" s="13"/>
      <c r="B146" s="226"/>
      <c r="C146" s="227"/>
      <c r="D146" s="219" t="s">
        <v>144</v>
      </c>
      <c r="E146" s="228" t="s">
        <v>19</v>
      </c>
      <c r="F146" s="229" t="s">
        <v>861</v>
      </c>
      <c r="G146" s="227"/>
      <c r="H146" s="228" t="s">
        <v>19</v>
      </c>
      <c r="I146" s="230"/>
      <c r="J146" s="227"/>
      <c r="K146" s="227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144</v>
      </c>
      <c r="AU146" s="235" t="s">
        <v>82</v>
      </c>
      <c r="AV146" s="13" t="s">
        <v>80</v>
      </c>
      <c r="AW146" s="13" t="s">
        <v>33</v>
      </c>
      <c r="AX146" s="13" t="s">
        <v>72</v>
      </c>
      <c r="AY146" s="235" t="s">
        <v>120</v>
      </c>
    </row>
    <row r="147" s="14" customFormat="1">
      <c r="A147" s="14"/>
      <c r="B147" s="236"/>
      <c r="C147" s="237"/>
      <c r="D147" s="219" t="s">
        <v>144</v>
      </c>
      <c r="E147" s="238" t="s">
        <v>19</v>
      </c>
      <c r="F147" s="239" t="s">
        <v>862</v>
      </c>
      <c r="G147" s="237"/>
      <c r="H147" s="240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144</v>
      </c>
      <c r="AU147" s="246" t="s">
        <v>82</v>
      </c>
      <c r="AV147" s="14" t="s">
        <v>82</v>
      </c>
      <c r="AW147" s="14" t="s">
        <v>33</v>
      </c>
      <c r="AX147" s="14" t="s">
        <v>72</v>
      </c>
      <c r="AY147" s="246" t="s">
        <v>120</v>
      </c>
    </row>
    <row r="148" s="15" customFormat="1">
      <c r="A148" s="15"/>
      <c r="B148" s="247"/>
      <c r="C148" s="248"/>
      <c r="D148" s="219" t="s">
        <v>144</v>
      </c>
      <c r="E148" s="249" t="s">
        <v>19</v>
      </c>
      <c r="F148" s="250" t="s">
        <v>202</v>
      </c>
      <c r="G148" s="248"/>
      <c r="H148" s="251">
        <v>3.7930000000000001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144</v>
      </c>
      <c r="AU148" s="257" t="s">
        <v>82</v>
      </c>
      <c r="AV148" s="15" t="s">
        <v>127</v>
      </c>
      <c r="AW148" s="15" t="s">
        <v>33</v>
      </c>
      <c r="AX148" s="15" t="s">
        <v>80</v>
      </c>
      <c r="AY148" s="257" t="s">
        <v>120</v>
      </c>
    </row>
    <row r="149" s="2" customFormat="1" ht="16.5" customHeight="1">
      <c r="A149" s="40"/>
      <c r="B149" s="41"/>
      <c r="C149" s="206" t="s">
        <v>158</v>
      </c>
      <c r="D149" s="206" t="s">
        <v>122</v>
      </c>
      <c r="E149" s="207" t="s">
        <v>256</v>
      </c>
      <c r="F149" s="208" t="s">
        <v>257</v>
      </c>
      <c r="G149" s="209" t="s">
        <v>206</v>
      </c>
      <c r="H149" s="210">
        <v>3.7000000000000002</v>
      </c>
      <c r="I149" s="211"/>
      <c r="J149" s="212">
        <f>ROUND(I149*H149,2)</f>
        <v>0</v>
      </c>
      <c r="K149" s="208" t="s">
        <v>126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127</v>
      </c>
      <c r="AT149" s="217" t="s">
        <v>122</v>
      </c>
      <c r="AU149" s="217" t="s">
        <v>82</v>
      </c>
      <c r="AY149" s="19" t="s">
        <v>120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127</v>
      </c>
      <c r="BM149" s="217" t="s">
        <v>863</v>
      </c>
    </row>
    <row r="150" s="2" customFormat="1">
      <c r="A150" s="40"/>
      <c r="B150" s="41"/>
      <c r="C150" s="42"/>
      <c r="D150" s="219" t="s">
        <v>129</v>
      </c>
      <c r="E150" s="42"/>
      <c r="F150" s="220" t="s">
        <v>259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129</v>
      </c>
      <c r="AU150" s="19" t="s">
        <v>82</v>
      </c>
    </row>
    <row r="151" s="2" customFormat="1">
      <c r="A151" s="40"/>
      <c r="B151" s="41"/>
      <c r="C151" s="42"/>
      <c r="D151" s="224" t="s">
        <v>131</v>
      </c>
      <c r="E151" s="42"/>
      <c r="F151" s="225" t="s">
        <v>260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131</v>
      </c>
      <c r="AU151" s="19" t="s">
        <v>82</v>
      </c>
    </row>
    <row r="152" s="13" customFormat="1">
      <c r="A152" s="13"/>
      <c r="B152" s="226"/>
      <c r="C152" s="227"/>
      <c r="D152" s="219" t="s">
        <v>144</v>
      </c>
      <c r="E152" s="228" t="s">
        <v>19</v>
      </c>
      <c r="F152" s="229" t="s">
        <v>815</v>
      </c>
      <c r="G152" s="227"/>
      <c r="H152" s="228" t="s">
        <v>19</v>
      </c>
      <c r="I152" s="230"/>
      <c r="J152" s="227"/>
      <c r="K152" s="227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144</v>
      </c>
      <c r="AU152" s="235" t="s">
        <v>82</v>
      </c>
      <c r="AV152" s="13" t="s">
        <v>80</v>
      </c>
      <c r="AW152" s="13" t="s">
        <v>33</v>
      </c>
      <c r="AX152" s="13" t="s">
        <v>72</v>
      </c>
      <c r="AY152" s="235" t="s">
        <v>120</v>
      </c>
    </row>
    <row r="153" s="14" customFormat="1">
      <c r="A153" s="14"/>
      <c r="B153" s="236"/>
      <c r="C153" s="237"/>
      <c r="D153" s="219" t="s">
        <v>144</v>
      </c>
      <c r="E153" s="238" t="s">
        <v>19</v>
      </c>
      <c r="F153" s="239" t="s">
        <v>864</v>
      </c>
      <c r="G153" s="237"/>
      <c r="H153" s="240">
        <v>1.8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144</v>
      </c>
      <c r="AU153" s="246" t="s">
        <v>82</v>
      </c>
      <c r="AV153" s="14" t="s">
        <v>82</v>
      </c>
      <c r="AW153" s="14" t="s">
        <v>33</v>
      </c>
      <c r="AX153" s="14" t="s">
        <v>72</v>
      </c>
      <c r="AY153" s="246" t="s">
        <v>120</v>
      </c>
    </row>
    <row r="154" s="13" customFormat="1">
      <c r="A154" s="13"/>
      <c r="B154" s="226"/>
      <c r="C154" s="227"/>
      <c r="D154" s="219" t="s">
        <v>144</v>
      </c>
      <c r="E154" s="228" t="s">
        <v>19</v>
      </c>
      <c r="F154" s="229" t="s">
        <v>817</v>
      </c>
      <c r="G154" s="227"/>
      <c r="H154" s="228" t="s">
        <v>19</v>
      </c>
      <c r="I154" s="230"/>
      <c r="J154" s="227"/>
      <c r="K154" s="227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144</v>
      </c>
      <c r="AU154" s="235" t="s">
        <v>82</v>
      </c>
      <c r="AV154" s="13" t="s">
        <v>80</v>
      </c>
      <c r="AW154" s="13" t="s">
        <v>33</v>
      </c>
      <c r="AX154" s="13" t="s">
        <v>72</v>
      </c>
      <c r="AY154" s="235" t="s">
        <v>120</v>
      </c>
    </row>
    <row r="155" s="14" customFormat="1">
      <c r="A155" s="14"/>
      <c r="B155" s="236"/>
      <c r="C155" s="237"/>
      <c r="D155" s="219" t="s">
        <v>144</v>
      </c>
      <c r="E155" s="238" t="s">
        <v>19</v>
      </c>
      <c r="F155" s="239" t="s">
        <v>865</v>
      </c>
      <c r="G155" s="237"/>
      <c r="H155" s="240">
        <v>1.8999999999999999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144</v>
      </c>
      <c r="AU155" s="246" t="s">
        <v>82</v>
      </c>
      <c r="AV155" s="14" t="s">
        <v>82</v>
      </c>
      <c r="AW155" s="14" t="s">
        <v>33</v>
      </c>
      <c r="AX155" s="14" t="s">
        <v>72</v>
      </c>
      <c r="AY155" s="246" t="s">
        <v>120</v>
      </c>
    </row>
    <row r="156" s="15" customFormat="1">
      <c r="A156" s="15"/>
      <c r="B156" s="247"/>
      <c r="C156" s="248"/>
      <c r="D156" s="219" t="s">
        <v>144</v>
      </c>
      <c r="E156" s="249" t="s">
        <v>19</v>
      </c>
      <c r="F156" s="250" t="s">
        <v>202</v>
      </c>
      <c r="G156" s="248"/>
      <c r="H156" s="251">
        <v>3.7000000000000002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144</v>
      </c>
      <c r="AU156" s="257" t="s">
        <v>82</v>
      </c>
      <c r="AV156" s="15" t="s">
        <v>127</v>
      </c>
      <c r="AW156" s="15" t="s">
        <v>33</v>
      </c>
      <c r="AX156" s="15" t="s">
        <v>80</v>
      </c>
      <c r="AY156" s="257" t="s">
        <v>120</v>
      </c>
    </row>
    <row r="157" s="2" customFormat="1" ht="16.5" customHeight="1">
      <c r="A157" s="40"/>
      <c r="B157" s="41"/>
      <c r="C157" s="206" t="s">
        <v>165</v>
      </c>
      <c r="D157" s="206" t="s">
        <v>122</v>
      </c>
      <c r="E157" s="207" t="s">
        <v>263</v>
      </c>
      <c r="F157" s="208" t="s">
        <v>264</v>
      </c>
      <c r="G157" s="209" t="s">
        <v>125</v>
      </c>
      <c r="H157" s="210">
        <v>156.18000000000001</v>
      </c>
      <c r="I157" s="211"/>
      <c r="J157" s="212">
        <f>ROUND(I157*H157,2)</f>
        <v>0</v>
      </c>
      <c r="K157" s="208" t="s">
        <v>126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0.00084000000000000003</v>
      </c>
      <c r="R157" s="215">
        <f>Q157*H157</f>
        <v>0.13119120000000001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127</v>
      </c>
      <c r="AT157" s="217" t="s">
        <v>122</v>
      </c>
      <c r="AU157" s="217" t="s">
        <v>82</v>
      </c>
      <c r="AY157" s="19" t="s">
        <v>120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127</v>
      </c>
      <c r="BM157" s="217" t="s">
        <v>866</v>
      </c>
    </row>
    <row r="158" s="2" customFormat="1">
      <c r="A158" s="40"/>
      <c r="B158" s="41"/>
      <c r="C158" s="42"/>
      <c r="D158" s="219" t="s">
        <v>129</v>
      </c>
      <c r="E158" s="42"/>
      <c r="F158" s="220" t="s">
        <v>266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129</v>
      </c>
      <c r="AU158" s="19" t="s">
        <v>82</v>
      </c>
    </row>
    <row r="159" s="2" customFormat="1">
      <c r="A159" s="40"/>
      <c r="B159" s="41"/>
      <c r="C159" s="42"/>
      <c r="D159" s="224" t="s">
        <v>131</v>
      </c>
      <c r="E159" s="42"/>
      <c r="F159" s="225" t="s">
        <v>267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131</v>
      </c>
      <c r="AU159" s="19" t="s">
        <v>82</v>
      </c>
    </row>
    <row r="160" s="13" customFormat="1">
      <c r="A160" s="13"/>
      <c r="B160" s="226"/>
      <c r="C160" s="227"/>
      <c r="D160" s="219" t="s">
        <v>144</v>
      </c>
      <c r="E160" s="228" t="s">
        <v>19</v>
      </c>
      <c r="F160" s="229" t="s">
        <v>867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144</v>
      </c>
      <c r="AU160" s="235" t="s">
        <v>82</v>
      </c>
      <c r="AV160" s="13" t="s">
        <v>80</v>
      </c>
      <c r="AW160" s="13" t="s">
        <v>33</v>
      </c>
      <c r="AX160" s="13" t="s">
        <v>72</v>
      </c>
      <c r="AY160" s="235" t="s">
        <v>120</v>
      </c>
    </row>
    <row r="161" s="14" customFormat="1">
      <c r="A161" s="14"/>
      <c r="B161" s="236"/>
      <c r="C161" s="237"/>
      <c r="D161" s="219" t="s">
        <v>144</v>
      </c>
      <c r="E161" s="238" t="s">
        <v>19</v>
      </c>
      <c r="F161" s="239" t="s">
        <v>868</v>
      </c>
      <c r="G161" s="237"/>
      <c r="H161" s="240">
        <v>83.280000000000001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144</v>
      </c>
      <c r="AU161" s="246" t="s">
        <v>82</v>
      </c>
      <c r="AV161" s="14" t="s">
        <v>82</v>
      </c>
      <c r="AW161" s="14" t="s">
        <v>33</v>
      </c>
      <c r="AX161" s="14" t="s">
        <v>72</v>
      </c>
      <c r="AY161" s="246" t="s">
        <v>120</v>
      </c>
    </row>
    <row r="162" s="13" customFormat="1">
      <c r="A162" s="13"/>
      <c r="B162" s="226"/>
      <c r="C162" s="227"/>
      <c r="D162" s="219" t="s">
        <v>144</v>
      </c>
      <c r="E162" s="228" t="s">
        <v>19</v>
      </c>
      <c r="F162" s="229" t="s">
        <v>869</v>
      </c>
      <c r="G162" s="227"/>
      <c r="H162" s="228" t="s">
        <v>19</v>
      </c>
      <c r="I162" s="230"/>
      <c r="J162" s="227"/>
      <c r="K162" s="227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144</v>
      </c>
      <c r="AU162" s="235" t="s">
        <v>82</v>
      </c>
      <c r="AV162" s="13" t="s">
        <v>80</v>
      </c>
      <c r="AW162" s="13" t="s">
        <v>33</v>
      </c>
      <c r="AX162" s="13" t="s">
        <v>72</v>
      </c>
      <c r="AY162" s="235" t="s">
        <v>120</v>
      </c>
    </row>
    <row r="163" s="14" customFormat="1">
      <c r="A163" s="14"/>
      <c r="B163" s="236"/>
      <c r="C163" s="237"/>
      <c r="D163" s="219" t="s">
        <v>144</v>
      </c>
      <c r="E163" s="238" t="s">
        <v>19</v>
      </c>
      <c r="F163" s="239" t="s">
        <v>870</v>
      </c>
      <c r="G163" s="237"/>
      <c r="H163" s="240">
        <v>72.900000000000006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144</v>
      </c>
      <c r="AU163" s="246" t="s">
        <v>82</v>
      </c>
      <c r="AV163" s="14" t="s">
        <v>82</v>
      </c>
      <c r="AW163" s="14" t="s">
        <v>33</v>
      </c>
      <c r="AX163" s="14" t="s">
        <v>72</v>
      </c>
      <c r="AY163" s="246" t="s">
        <v>120</v>
      </c>
    </row>
    <row r="164" s="15" customFormat="1">
      <c r="A164" s="15"/>
      <c r="B164" s="247"/>
      <c r="C164" s="248"/>
      <c r="D164" s="219" t="s">
        <v>144</v>
      </c>
      <c r="E164" s="249" t="s">
        <v>19</v>
      </c>
      <c r="F164" s="250" t="s">
        <v>202</v>
      </c>
      <c r="G164" s="248"/>
      <c r="H164" s="251">
        <v>156.18000000000001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144</v>
      </c>
      <c r="AU164" s="257" t="s">
        <v>82</v>
      </c>
      <c r="AV164" s="15" t="s">
        <v>127</v>
      </c>
      <c r="AW164" s="15" t="s">
        <v>33</v>
      </c>
      <c r="AX164" s="15" t="s">
        <v>80</v>
      </c>
      <c r="AY164" s="257" t="s">
        <v>120</v>
      </c>
    </row>
    <row r="165" s="2" customFormat="1" ht="16.5" customHeight="1">
      <c r="A165" s="40"/>
      <c r="B165" s="41"/>
      <c r="C165" s="206" t="s">
        <v>174</v>
      </c>
      <c r="D165" s="206" t="s">
        <v>122</v>
      </c>
      <c r="E165" s="207" t="s">
        <v>271</v>
      </c>
      <c r="F165" s="208" t="s">
        <v>272</v>
      </c>
      <c r="G165" s="209" t="s">
        <v>125</v>
      </c>
      <c r="H165" s="210">
        <v>156.18000000000001</v>
      </c>
      <c r="I165" s="211"/>
      <c r="J165" s="212">
        <f>ROUND(I165*H165,2)</f>
        <v>0</v>
      </c>
      <c r="K165" s="208" t="s">
        <v>126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127</v>
      </c>
      <c r="AT165" s="217" t="s">
        <v>122</v>
      </c>
      <c r="AU165" s="217" t="s">
        <v>82</v>
      </c>
      <c r="AY165" s="19" t="s">
        <v>120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127</v>
      </c>
      <c r="BM165" s="217" t="s">
        <v>871</v>
      </c>
    </row>
    <row r="166" s="2" customFormat="1">
      <c r="A166" s="40"/>
      <c r="B166" s="41"/>
      <c r="C166" s="42"/>
      <c r="D166" s="219" t="s">
        <v>129</v>
      </c>
      <c r="E166" s="42"/>
      <c r="F166" s="220" t="s">
        <v>274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129</v>
      </c>
      <c r="AU166" s="19" t="s">
        <v>82</v>
      </c>
    </row>
    <row r="167" s="2" customFormat="1">
      <c r="A167" s="40"/>
      <c r="B167" s="41"/>
      <c r="C167" s="42"/>
      <c r="D167" s="224" t="s">
        <v>131</v>
      </c>
      <c r="E167" s="42"/>
      <c r="F167" s="225" t="s">
        <v>275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131</v>
      </c>
      <c r="AU167" s="19" t="s">
        <v>82</v>
      </c>
    </row>
    <row r="168" s="2" customFormat="1" ht="21.75" customHeight="1">
      <c r="A168" s="40"/>
      <c r="B168" s="41"/>
      <c r="C168" s="206" t="s">
        <v>182</v>
      </c>
      <c r="D168" s="206" t="s">
        <v>122</v>
      </c>
      <c r="E168" s="207" t="s">
        <v>277</v>
      </c>
      <c r="F168" s="208" t="s">
        <v>278</v>
      </c>
      <c r="G168" s="209" t="s">
        <v>206</v>
      </c>
      <c r="H168" s="210">
        <v>58.277999999999999</v>
      </c>
      <c r="I168" s="211"/>
      <c r="J168" s="212">
        <f>ROUND(I168*H168,2)</f>
        <v>0</v>
      </c>
      <c r="K168" s="208" t="s">
        <v>126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127</v>
      </c>
      <c r="AT168" s="217" t="s">
        <v>122</v>
      </c>
      <c r="AU168" s="217" t="s">
        <v>82</v>
      </c>
      <c r="AY168" s="19" t="s">
        <v>120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127</v>
      </c>
      <c r="BM168" s="217" t="s">
        <v>872</v>
      </c>
    </row>
    <row r="169" s="2" customFormat="1">
      <c r="A169" s="40"/>
      <c r="B169" s="41"/>
      <c r="C169" s="42"/>
      <c r="D169" s="219" t="s">
        <v>129</v>
      </c>
      <c r="E169" s="42"/>
      <c r="F169" s="220" t="s">
        <v>280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129</v>
      </c>
      <c r="AU169" s="19" t="s">
        <v>82</v>
      </c>
    </row>
    <row r="170" s="2" customFormat="1">
      <c r="A170" s="40"/>
      <c r="B170" s="41"/>
      <c r="C170" s="42"/>
      <c r="D170" s="224" t="s">
        <v>131</v>
      </c>
      <c r="E170" s="42"/>
      <c r="F170" s="225" t="s">
        <v>281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131</v>
      </c>
      <c r="AU170" s="19" t="s">
        <v>82</v>
      </c>
    </row>
    <row r="171" s="13" customFormat="1">
      <c r="A171" s="13"/>
      <c r="B171" s="226"/>
      <c r="C171" s="227"/>
      <c r="D171" s="219" t="s">
        <v>144</v>
      </c>
      <c r="E171" s="228" t="s">
        <v>19</v>
      </c>
      <c r="F171" s="229" t="s">
        <v>873</v>
      </c>
      <c r="G171" s="227"/>
      <c r="H171" s="228" t="s">
        <v>19</v>
      </c>
      <c r="I171" s="230"/>
      <c r="J171" s="227"/>
      <c r="K171" s="227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144</v>
      </c>
      <c r="AU171" s="235" t="s">
        <v>82</v>
      </c>
      <c r="AV171" s="13" t="s">
        <v>80</v>
      </c>
      <c r="AW171" s="13" t="s">
        <v>33</v>
      </c>
      <c r="AX171" s="13" t="s">
        <v>72</v>
      </c>
      <c r="AY171" s="235" t="s">
        <v>120</v>
      </c>
    </row>
    <row r="172" s="13" customFormat="1">
      <c r="A172" s="13"/>
      <c r="B172" s="226"/>
      <c r="C172" s="227"/>
      <c r="D172" s="219" t="s">
        <v>144</v>
      </c>
      <c r="E172" s="228" t="s">
        <v>19</v>
      </c>
      <c r="F172" s="229" t="s">
        <v>874</v>
      </c>
      <c r="G172" s="227"/>
      <c r="H172" s="228" t="s">
        <v>19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144</v>
      </c>
      <c r="AU172" s="235" t="s">
        <v>82</v>
      </c>
      <c r="AV172" s="13" t="s">
        <v>80</v>
      </c>
      <c r="AW172" s="13" t="s">
        <v>33</v>
      </c>
      <c r="AX172" s="13" t="s">
        <v>72</v>
      </c>
      <c r="AY172" s="235" t="s">
        <v>120</v>
      </c>
    </row>
    <row r="173" s="13" customFormat="1">
      <c r="A173" s="13"/>
      <c r="B173" s="226"/>
      <c r="C173" s="227"/>
      <c r="D173" s="219" t="s">
        <v>144</v>
      </c>
      <c r="E173" s="228" t="s">
        <v>19</v>
      </c>
      <c r="F173" s="229" t="s">
        <v>311</v>
      </c>
      <c r="G173" s="227"/>
      <c r="H173" s="228" t="s">
        <v>19</v>
      </c>
      <c r="I173" s="230"/>
      <c r="J173" s="227"/>
      <c r="K173" s="227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144</v>
      </c>
      <c r="AU173" s="235" t="s">
        <v>82</v>
      </c>
      <c r="AV173" s="13" t="s">
        <v>80</v>
      </c>
      <c r="AW173" s="13" t="s">
        <v>33</v>
      </c>
      <c r="AX173" s="13" t="s">
        <v>72</v>
      </c>
      <c r="AY173" s="235" t="s">
        <v>120</v>
      </c>
    </row>
    <row r="174" s="14" customFormat="1">
      <c r="A174" s="14"/>
      <c r="B174" s="236"/>
      <c r="C174" s="237"/>
      <c r="D174" s="219" t="s">
        <v>144</v>
      </c>
      <c r="E174" s="238" t="s">
        <v>19</v>
      </c>
      <c r="F174" s="239" t="s">
        <v>875</v>
      </c>
      <c r="G174" s="237"/>
      <c r="H174" s="240">
        <v>88.986999999999995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144</v>
      </c>
      <c r="AU174" s="246" t="s">
        <v>82</v>
      </c>
      <c r="AV174" s="14" t="s">
        <v>82</v>
      </c>
      <c r="AW174" s="14" t="s">
        <v>33</v>
      </c>
      <c r="AX174" s="14" t="s">
        <v>72</v>
      </c>
      <c r="AY174" s="246" t="s">
        <v>120</v>
      </c>
    </row>
    <row r="175" s="13" customFormat="1">
      <c r="A175" s="13"/>
      <c r="B175" s="226"/>
      <c r="C175" s="227"/>
      <c r="D175" s="219" t="s">
        <v>144</v>
      </c>
      <c r="E175" s="228" t="s">
        <v>19</v>
      </c>
      <c r="F175" s="229" t="s">
        <v>317</v>
      </c>
      <c r="G175" s="227"/>
      <c r="H175" s="228" t="s">
        <v>19</v>
      </c>
      <c r="I175" s="230"/>
      <c r="J175" s="227"/>
      <c r="K175" s="227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144</v>
      </c>
      <c r="AU175" s="235" t="s">
        <v>82</v>
      </c>
      <c r="AV175" s="13" t="s">
        <v>80</v>
      </c>
      <c r="AW175" s="13" t="s">
        <v>33</v>
      </c>
      <c r="AX175" s="13" t="s">
        <v>72</v>
      </c>
      <c r="AY175" s="235" t="s">
        <v>120</v>
      </c>
    </row>
    <row r="176" s="13" customFormat="1">
      <c r="A176" s="13"/>
      <c r="B176" s="226"/>
      <c r="C176" s="227"/>
      <c r="D176" s="219" t="s">
        <v>144</v>
      </c>
      <c r="E176" s="228" t="s">
        <v>19</v>
      </c>
      <c r="F176" s="229" t="s">
        <v>876</v>
      </c>
      <c r="G176" s="227"/>
      <c r="H176" s="228" t="s">
        <v>19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144</v>
      </c>
      <c r="AU176" s="235" t="s">
        <v>82</v>
      </c>
      <c r="AV176" s="13" t="s">
        <v>80</v>
      </c>
      <c r="AW176" s="13" t="s">
        <v>33</v>
      </c>
      <c r="AX176" s="13" t="s">
        <v>72</v>
      </c>
      <c r="AY176" s="235" t="s">
        <v>120</v>
      </c>
    </row>
    <row r="177" s="14" customFormat="1">
      <c r="A177" s="14"/>
      <c r="B177" s="236"/>
      <c r="C177" s="237"/>
      <c r="D177" s="219" t="s">
        <v>144</v>
      </c>
      <c r="E177" s="238" t="s">
        <v>19</v>
      </c>
      <c r="F177" s="239" t="s">
        <v>877</v>
      </c>
      <c r="G177" s="237"/>
      <c r="H177" s="240">
        <v>-30.709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144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120</v>
      </c>
    </row>
    <row r="178" s="15" customFormat="1">
      <c r="A178" s="15"/>
      <c r="B178" s="247"/>
      <c r="C178" s="248"/>
      <c r="D178" s="219" t="s">
        <v>144</v>
      </c>
      <c r="E178" s="249" t="s">
        <v>19</v>
      </c>
      <c r="F178" s="250" t="s">
        <v>202</v>
      </c>
      <c r="G178" s="248"/>
      <c r="H178" s="251">
        <v>58.277999999999992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144</v>
      </c>
      <c r="AU178" s="257" t="s">
        <v>82</v>
      </c>
      <c r="AV178" s="15" t="s">
        <v>127</v>
      </c>
      <c r="AW178" s="15" t="s">
        <v>33</v>
      </c>
      <c r="AX178" s="15" t="s">
        <v>80</v>
      </c>
      <c r="AY178" s="257" t="s">
        <v>120</v>
      </c>
    </row>
    <row r="179" s="2" customFormat="1" ht="16.5" customHeight="1">
      <c r="A179" s="40"/>
      <c r="B179" s="41"/>
      <c r="C179" s="206" t="s">
        <v>203</v>
      </c>
      <c r="D179" s="206" t="s">
        <v>122</v>
      </c>
      <c r="E179" s="207" t="s">
        <v>291</v>
      </c>
      <c r="F179" s="208" t="s">
        <v>292</v>
      </c>
      <c r="G179" s="209" t="s">
        <v>293</v>
      </c>
      <c r="H179" s="210">
        <v>93.245000000000005</v>
      </c>
      <c r="I179" s="211"/>
      <c r="J179" s="212">
        <f>ROUND(I179*H179,2)</f>
        <v>0</v>
      </c>
      <c r="K179" s="208" t="s">
        <v>126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127</v>
      </c>
      <c r="AT179" s="217" t="s">
        <v>122</v>
      </c>
      <c r="AU179" s="217" t="s">
        <v>82</v>
      </c>
      <c r="AY179" s="19" t="s">
        <v>120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127</v>
      </c>
      <c r="BM179" s="217" t="s">
        <v>878</v>
      </c>
    </row>
    <row r="180" s="2" customFormat="1">
      <c r="A180" s="40"/>
      <c r="B180" s="41"/>
      <c r="C180" s="42"/>
      <c r="D180" s="219" t="s">
        <v>129</v>
      </c>
      <c r="E180" s="42"/>
      <c r="F180" s="220" t="s">
        <v>295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129</v>
      </c>
      <c r="AU180" s="19" t="s">
        <v>82</v>
      </c>
    </row>
    <row r="181" s="2" customFormat="1">
      <c r="A181" s="40"/>
      <c r="B181" s="41"/>
      <c r="C181" s="42"/>
      <c r="D181" s="224" t="s">
        <v>131</v>
      </c>
      <c r="E181" s="42"/>
      <c r="F181" s="225" t="s">
        <v>296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131</v>
      </c>
      <c r="AU181" s="19" t="s">
        <v>82</v>
      </c>
    </row>
    <row r="182" s="14" customFormat="1">
      <c r="A182" s="14"/>
      <c r="B182" s="236"/>
      <c r="C182" s="237"/>
      <c r="D182" s="219" t="s">
        <v>144</v>
      </c>
      <c r="E182" s="237"/>
      <c r="F182" s="239" t="s">
        <v>879</v>
      </c>
      <c r="G182" s="237"/>
      <c r="H182" s="240">
        <v>93.245000000000005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144</v>
      </c>
      <c r="AU182" s="246" t="s">
        <v>82</v>
      </c>
      <c r="AV182" s="14" t="s">
        <v>82</v>
      </c>
      <c r="AW182" s="14" t="s">
        <v>4</v>
      </c>
      <c r="AX182" s="14" t="s">
        <v>80</v>
      </c>
      <c r="AY182" s="246" t="s">
        <v>120</v>
      </c>
    </row>
    <row r="183" s="2" customFormat="1" ht="16.5" customHeight="1">
      <c r="A183" s="40"/>
      <c r="B183" s="41"/>
      <c r="C183" s="206" t="s">
        <v>219</v>
      </c>
      <c r="D183" s="206" t="s">
        <v>122</v>
      </c>
      <c r="E183" s="207" t="s">
        <v>299</v>
      </c>
      <c r="F183" s="208" t="s">
        <v>300</v>
      </c>
      <c r="G183" s="209" t="s">
        <v>206</v>
      </c>
      <c r="H183" s="210">
        <v>63.177999999999997</v>
      </c>
      <c r="I183" s="211"/>
      <c r="J183" s="212">
        <f>ROUND(I183*H183,2)</f>
        <v>0</v>
      </c>
      <c r="K183" s="208" t="s">
        <v>126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127</v>
      </c>
      <c r="AT183" s="217" t="s">
        <v>122</v>
      </c>
      <c r="AU183" s="217" t="s">
        <v>82</v>
      </c>
      <c r="AY183" s="19" t="s">
        <v>120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127</v>
      </c>
      <c r="BM183" s="217" t="s">
        <v>880</v>
      </c>
    </row>
    <row r="184" s="2" customFormat="1">
      <c r="A184" s="40"/>
      <c r="B184" s="41"/>
      <c r="C184" s="42"/>
      <c r="D184" s="219" t="s">
        <v>129</v>
      </c>
      <c r="E184" s="42"/>
      <c r="F184" s="220" t="s">
        <v>302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129</v>
      </c>
      <c r="AU184" s="19" t="s">
        <v>82</v>
      </c>
    </row>
    <row r="185" s="2" customFormat="1">
      <c r="A185" s="40"/>
      <c r="B185" s="41"/>
      <c r="C185" s="42"/>
      <c r="D185" s="224" t="s">
        <v>131</v>
      </c>
      <c r="E185" s="42"/>
      <c r="F185" s="225" t="s">
        <v>303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131</v>
      </c>
      <c r="AU185" s="19" t="s">
        <v>82</v>
      </c>
    </row>
    <row r="186" s="2" customFormat="1" ht="16.5" customHeight="1">
      <c r="A186" s="40"/>
      <c r="B186" s="41"/>
      <c r="C186" s="206" t="s">
        <v>229</v>
      </c>
      <c r="D186" s="206" t="s">
        <v>122</v>
      </c>
      <c r="E186" s="207" t="s">
        <v>306</v>
      </c>
      <c r="F186" s="208" t="s">
        <v>307</v>
      </c>
      <c r="G186" s="209" t="s">
        <v>206</v>
      </c>
      <c r="H186" s="210">
        <v>30.079000000000001</v>
      </c>
      <c r="I186" s="211"/>
      <c r="J186" s="212">
        <f>ROUND(I186*H186,2)</f>
        <v>0</v>
      </c>
      <c r="K186" s="208" t="s">
        <v>126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127</v>
      </c>
      <c r="AT186" s="217" t="s">
        <v>122</v>
      </c>
      <c r="AU186" s="217" t="s">
        <v>82</v>
      </c>
      <c r="AY186" s="19" t="s">
        <v>120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127</v>
      </c>
      <c r="BM186" s="217" t="s">
        <v>881</v>
      </c>
    </row>
    <row r="187" s="2" customFormat="1">
      <c r="A187" s="40"/>
      <c r="B187" s="41"/>
      <c r="C187" s="42"/>
      <c r="D187" s="219" t="s">
        <v>129</v>
      </c>
      <c r="E187" s="42"/>
      <c r="F187" s="220" t="s">
        <v>309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129</v>
      </c>
      <c r="AU187" s="19" t="s">
        <v>82</v>
      </c>
    </row>
    <row r="188" s="2" customFormat="1">
      <c r="A188" s="40"/>
      <c r="B188" s="41"/>
      <c r="C188" s="42"/>
      <c r="D188" s="224" t="s">
        <v>131</v>
      </c>
      <c r="E188" s="42"/>
      <c r="F188" s="225" t="s">
        <v>310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131</v>
      </c>
      <c r="AU188" s="19" t="s">
        <v>82</v>
      </c>
    </row>
    <row r="189" s="13" customFormat="1">
      <c r="A189" s="13"/>
      <c r="B189" s="226"/>
      <c r="C189" s="227"/>
      <c r="D189" s="219" t="s">
        <v>144</v>
      </c>
      <c r="E189" s="228" t="s">
        <v>19</v>
      </c>
      <c r="F189" s="229" t="s">
        <v>311</v>
      </c>
      <c r="G189" s="227"/>
      <c r="H189" s="228" t="s">
        <v>19</v>
      </c>
      <c r="I189" s="230"/>
      <c r="J189" s="227"/>
      <c r="K189" s="227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144</v>
      </c>
      <c r="AU189" s="235" t="s">
        <v>82</v>
      </c>
      <c r="AV189" s="13" t="s">
        <v>80</v>
      </c>
      <c r="AW189" s="13" t="s">
        <v>33</v>
      </c>
      <c r="AX189" s="13" t="s">
        <v>72</v>
      </c>
      <c r="AY189" s="235" t="s">
        <v>120</v>
      </c>
    </row>
    <row r="190" s="13" customFormat="1">
      <c r="A190" s="13"/>
      <c r="B190" s="226"/>
      <c r="C190" s="227"/>
      <c r="D190" s="219" t="s">
        <v>144</v>
      </c>
      <c r="E190" s="228" t="s">
        <v>19</v>
      </c>
      <c r="F190" s="229" t="s">
        <v>314</v>
      </c>
      <c r="G190" s="227"/>
      <c r="H190" s="228" t="s">
        <v>19</v>
      </c>
      <c r="I190" s="230"/>
      <c r="J190" s="227"/>
      <c r="K190" s="227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144</v>
      </c>
      <c r="AU190" s="235" t="s">
        <v>82</v>
      </c>
      <c r="AV190" s="13" t="s">
        <v>80</v>
      </c>
      <c r="AW190" s="13" t="s">
        <v>33</v>
      </c>
      <c r="AX190" s="13" t="s">
        <v>72</v>
      </c>
      <c r="AY190" s="235" t="s">
        <v>120</v>
      </c>
    </row>
    <row r="191" s="13" customFormat="1">
      <c r="A191" s="13"/>
      <c r="B191" s="226"/>
      <c r="C191" s="227"/>
      <c r="D191" s="219" t="s">
        <v>144</v>
      </c>
      <c r="E191" s="228" t="s">
        <v>19</v>
      </c>
      <c r="F191" s="229" t="s">
        <v>882</v>
      </c>
      <c r="G191" s="227"/>
      <c r="H191" s="228" t="s">
        <v>19</v>
      </c>
      <c r="I191" s="230"/>
      <c r="J191" s="227"/>
      <c r="K191" s="227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144</v>
      </c>
      <c r="AU191" s="235" t="s">
        <v>82</v>
      </c>
      <c r="AV191" s="13" t="s">
        <v>80</v>
      </c>
      <c r="AW191" s="13" t="s">
        <v>33</v>
      </c>
      <c r="AX191" s="13" t="s">
        <v>72</v>
      </c>
      <c r="AY191" s="235" t="s">
        <v>120</v>
      </c>
    </row>
    <row r="192" s="14" customFormat="1">
      <c r="A192" s="14"/>
      <c r="B192" s="236"/>
      <c r="C192" s="237"/>
      <c r="D192" s="219" t="s">
        <v>144</v>
      </c>
      <c r="E192" s="238" t="s">
        <v>19</v>
      </c>
      <c r="F192" s="239" t="s">
        <v>883</v>
      </c>
      <c r="G192" s="237"/>
      <c r="H192" s="240">
        <v>15.815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144</v>
      </c>
      <c r="AU192" s="246" t="s">
        <v>82</v>
      </c>
      <c r="AV192" s="14" t="s">
        <v>82</v>
      </c>
      <c r="AW192" s="14" t="s">
        <v>33</v>
      </c>
      <c r="AX192" s="14" t="s">
        <v>72</v>
      </c>
      <c r="AY192" s="246" t="s">
        <v>120</v>
      </c>
    </row>
    <row r="193" s="13" customFormat="1">
      <c r="A193" s="13"/>
      <c r="B193" s="226"/>
      <c r="C193" s="227"/>
      <c r="D193" s="219" t="s">
        <v>144</v>
      </c>
      <c r="E193" s="228" t="s">
        <v>19</v>
      </c>
      <c r="F193" s="229" t="s">
        <v>884</v>
      </c>
      <c r="G193" s="227"/>
      <c r="H193" s="228" t="s">
        <v>19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144</v>
      </c>
      <c r="AU193" s="235" t="s">
        <v>82</v>
      </c>
      <c r="AV193" s="13" t="s">
        <v>80</v>
      </c>
      <c r="AW193" s="13" t="s">
        <v>33</v>
      </c>
      <c r="AX193" s="13" t="s">
        <v>72</v>
      </c>
      <c r="AY193" s="235" t="s">
        <v>120</v>
      </c>
    </row>
    <row r="194" s="14" customFormat="1">
      <c r="A194" s="14"/>
      <c r="B194" s="236"/>
      <c r="C194" s="237"/>
      <c r="D194" s="219" t="s">
        <v>144</v>
      </c>
      <c r="E194" s="238" t="s">
        <v>19</v>
      </c>
      <c r="F194" s="239" t="s">
        <v>885</v>
      </c>
      <c r="G194" s="237"/>
      <c r="H194" s="240">
        <v>73.649000000000001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144</v>
      </c>
      <c r="AU194" s="246" t="s">
        <v>82</v>
      </c>
      <c r="AV194" s="14" t="s">
        <v>82</v>
      </c>
      <c r="AW194" s="14" t="s">
        <v>33</v>
      </c>
      <c r="AX194" s="14" t="s">
        <v>72</v>
      </c>
      <c r="AY194" s="246" t="s">
        <v>120</v>
      </c>
    </row>
    <row r="195" s="13" customFormat="1">
      <c r="A195" s="13"/>
      <c r="B195" s="226"/>
      <c r="C195" s="227"/>
      <c r="D195" s="219" t="s">
        <v>144</v>
      </c>
      <c r="E195" s="228" t="s">
        <v>19</v>
      </c>
      <c r="F195" s="229" t="s">
        <v>886</v>
      </c>
      <c r="G195" s="227"/>
      <c r="H195" s="228" t="s">
        <v>19</v>
      </c>
      <c r="I195" s="230"/>
      <c r="J195" s="227"/>
      <c r="K195" s="227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144</v>
      </c>
      <c r="AU195" s="235" t="s">
        <v>82</v>
      </c>
      <c r="AV195" s="13" t="s">
        <v>80</v>
      </c>
      <c r="AW195" s="13" t="s">
        <v>33</v>
      </c>
      <c r="AX195" s="13" t="s">
        <v>72</v>
      </c>
      <c r="AY195" s="235" t="s">
        <v>120</v>
      </c>
    </row>
    <row r="196" s="14" customFormat="1">
      <c r="A196" s="14"/>
      <c r="B196" s="236"/>
      <c r="C196" s="237"/>
      <c r="D196" s="219" t="s">
        <v>144</v>
      </c>
      <c r="E196" s="238" t="s">
        <v>19</v>
      </c>
      <c r="F196" s="239" t="s">
        <v>887</v>
      </c>
      <c r="G196" s="237"/>
      <c r="H196" s="240">
        <v>3.7930000000000001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144</v>
      </c>
      <c r="AU196" s="246" t="s">
        <v>82</v>
      </c>
      <c r="AV196" s="14" t="s">
        <v>82</v>
      </c>
      <c r="AW196" s="14" t="s">
        <v>33</v>
      </c>
      <c r="AX196" s="14" t="s">
        <v>72</v>
      </c>
      <c r="AY196" s="246" t="s">
        <v>120</v>
      </c>
    </row>
    <row r="197" s="13" customFormat="1">
      <c r="A197" s="13"/>
      <c r="B197" s="226"/>
      <c r="C197" s="227"/>
      <c r="D197" s="219" t="s">
        <v>144</v>
      </c>
      <c r="E197" s="228" t="s">
        <v>19</v>
      </c>
      <c r="F197" s="229" t="s">
        <v>317</v>
      </c>
      <c r="G197" s="227"/>
      <c r="H197" s="228" t="s">
        <v>19</v>
      </c>
      <c r="I197" s="230"/>
      <c r="J197" s="227"/>
      <c r="K197" s="227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144</v>
      </c>
      <c r="AU197" s="235" t="s">
        <v>82</v>
      </c>
      <c r="AV197" s="13" t="s">
        <v>80</v>
      </c>
      <c r="AW197" s="13" t="s">
        <v>33</v>
      </c>
      <c r="AX197" s="13" t="s">
        <v>72</v>
      </c>
      <c r="AY197" s="235" t="s">
        <v>120</v>
      </c>
    </row>
    <row r="198" s="13" customFormat="1">
      <c r="A198" s="13"/>
      <c r="B198" s="226"/>
      <c r="C198" s="227"/>
      <c r="D198" s="219" t="s">
        <v>144</v>
      </c>
      <c r="E198" s="228" t="s">
        <v>19</v>
      </c>
      <c r="F198" s="229" t="s">
        <v>888</v>
      </c>
      <c r="G198" s="227"/>
      <c r="H198" s="228" t="s">
        <v>19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144</v>
      </c>
      <c r="AU198" s="235" t="s">
        <v>82</v>
      </c>
      <c r="AV198" s="13" t="s">
        <v>80</v>
      </c>
      <c r="AW198" s="13" t="s">
        <v>33</v>
      </c>
      <c r="AX198" s="13" t="s">
        <v>72</v>
      </c>
      <c r="AY198" s="235" t="s">
        <v>120</v>
      </c>
    </row>
    <row r="199" s="13" customFormat="1">
      <c r="A199" s="13"/>
      <c r="B199" s="226"/>
      <c r="C199" s="227"/>
      <c r="D199" s="219" t="s">
        <v>144</v>
      </c>
      <c r="E199" s="228" t="s">
        <v>19</v>
      </c>
      <c r="F199" s="229" t="s">
        <v>225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144</v>
      </c>
      <c r="AU199" s="235" t="s">
        <v>82</v>
      </c>
      <c r="AV199" s="13" t="s">
        <v>80</v>
      </c>
      <c r="AW199" s="13" t="s">
        <v>33</v>
      </c>
      <c r="AX199" s="13" t="s">
        <v>72</v>
      </c>
      <c r="AY199" s="235" t="s">
        <v>120</v>
      </c>
    </row>
    <row r="200" s="14" customFormat="1">
      <c r="A200" s="14"/>
      <c r="B200" s="236"/>
      <c r="C200" s="237"/>
      <c r="D200" s="219" t="s">
        <v>144</v>
      </c>
      <c r="E200" s="238" t="s">
        <v>19</v>
      </c>
      <c r="F200" s="239" t="s">
        <v>889</v>
      </c>
      <c r="G200" s="237"/>
      <c r="H200" s="240">
        <v>-1.6799999999999999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144</v>
      </c>
      <c r="AU200" s="246" t="s">
        <v>82</v>
      </c>
      <c r="AV200" s="14" t="s">
        <v>82</v>
      </c>
      <c r="AW200" s="14" t="s">
        <v>33</v>
      </c>
      <c r="AX200" s="14" t="s">
        <v>72</v>
      </c>
      <c r="AY200" s="246" t="s">
        <v>120</v>
      </c>
    </row>
    <row r="201" s="13" customFormat="1">
      <c r="A201" s="13"/>
      <c r="B201" s="226"/>
      <c r="C201" s="227"/>
      <c r="D201" s="219" t="s">
        <v>144</v>
      </c>
      <c r="E201" s="228" t="s">
        <v>19</v>
      </c>
      <c r="F201" s="229" t="s">
        <v>867</v>
      </c>
      <c r="G201" s="227"/>
      <c r="H201" s="228" t="s">
        <v>19</v>
      </c>
      <c r="I201" s="230"/>
      <c r="J201" s="227"/>
      <c r="K201" s="227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144</v>
      </c>
      <c r="AU201" s="235" t="s">
        <v>82</v>
      </c>
      <c r="AV201" s="13" t="s">
        <v>80</v>
      </c>
      <c r="AW201" s="13" t="s">
        <v>33</v>
      </c>
      <c r="AX201" s="13" t="s">
        <v>72</v>
      </c>
      <c r="AY201" s="235" t="s">
        <v>120</v>
      </c>
    </row>
    <row r="202" s="14" customFormat="1">
      <c r="A202" s="14"/>
      <c r="B202" s="236"/>
      <c r="C202" s="237"/>
      <c r="D202" s="219" t="s">
        <v>144</v>
      </c>
      <c r="E202" s="238" t="s">
        <v>19</v>
      </c>
      <c r="F202" s="239" t="s">
        <v>890</v>
      </c>
      <c r="G202" s="237"/>
      <c r="H202" s="240">
        <v>-3.1230000000000002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144</v>
      </c>
      <c r="AU202" s="246" t="s">
        <v>82</v>
      </c>
      <c r="AV202" s="14" t="s">
        <v>82</v>
      </c>
      <c r="AW202" s="14" t="s">
        <v>33</v>
      </c>
      <c r="AX202" s="14" t="s">
        <v>72</v>
      </c>
      <c r="AY202" s="246" t="s">
        <v>120</v>
      </c>
    </row>
    <row r="203" s="13" customFormat="1">
      <c r="A203" s="13"/>
      <c r="B203" s="226"/>
      <c r="C203" s="227"/>
      <c r="D203" s="219" t="s">
        <v>144</v>
      </c>
      <c r="E203" s="228" t="s">
        <v>19</v>
      </c>
      <c r="F203" s="229" t="s">
        <v>869</v>
      </c>
      <c r="G203" s="227"/>
      <c r="H203" s="228" t="s">
        <v>19</v>
      </c>
      <c r="I203" s="230"/>
      <c r="J203" s="227"/>
      <c r="K203" s="227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144</v>
      </c>
      <c r="AU203" s="235" t="s">
        <v>82</v>
      </c>
      <c r="AV203" s="13" t="s">
        <v>80</v>
      </c>
      <c r="AW203" s="13" t="s">
        <v>33</v>
      </c>
      <c r="AX203" s="13" t="s">
        <v>72</v>
      </c>
      <c r="AY203" s="235" t="s">
        <v>120</v>
      </c>
    </row>
    <row r="204" s="14" customFormat="1">
      <c r="A204" s="14"/>
      <c r="B204" s="236"/>
      <c r="C204" s="237"/>
      <c r="D204" s="219" t="s">
        <v>144</v>
      </c>
      <c r="E204" s="238" t="s">
        <v>19</v>
      </c>
      <c r="F204" s="239" t="s">
        <v>891</v>
      </c>
      <c r="G204" s="237"/>
      <c r="H204" s="240">
        <v>-5.1299999999999999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144</v>
      </c>
      <c r="AU204" s="246" t="s">
        <v>82</v>
      </c>
      <c r="AV204" s="14" t="s">
        <v>82</v>
      </c>
      <c r="AW204" s="14" t="s">
        <v>33</v>
      </c>
      <c r="AX204" s="14" t="s">
        <v>72</v>
      </c>
      <c r="AY204" s="246" t="s">
        <v>120</v>
      </c>
    </row>
    <row r="205" s="13" customFormat="1">
      <c r="A205" s="13"/>
      <c r="B205" s="226"/>
      <c r="C205" s="227"/>
      <c r="D205" s="219" t="s">
        <v>144</v>
      </c>
      <c r="E205" s="228" t="s">
        <v>19</v>
      </c>
      <c r="F205" s="229" t="s">
        <v>892</v>
      </c>
      <c r="G205" s="227"/>
      <c r="H205" s="228" t="s">
        <v>19</v>
      </c>
      <c r="I205" s="230"/>
      <c r="J205" s="227"/>
      <c r="K205" s="227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144</v>
      </c>
      <c r="AU205" s="235" t="s">
        <v>82</v>
      </c>
      <c r="AV205" s="13" t="s">
        <v>80</v>
      </c>
      <c r="AW205" s="13" t="s">
        <v>33</v>
      </c>
      <c r="AX205" s="13" t="s">
        <v>72</v>
      </c>
      <c r="AY205" s="235" t="s">
        <v>120</v>
      </c>
    </row>
    <row r="206" s="14" customFormat="1">
      <c r="A206" s="14"/>
      <c r="B206" s="236"/>
      <c r="C206" s="237"/>
      <c r="D206" s="219" t="s">
        <v>144</v>
      </c>
      <c r="E206" s="238" t="s">
        <v>19</v>
      </c>
      <c r="F206" s="239" t="s">
        <v>893</v>
      </c>
      <c r="G206" s="237"/>
      <c r="H206" s="240">
        <v>-0.20000000000000001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144</v>
      </c>
      <c r="AU206" s="246" t="s">
        <v>82</v>
      </c>
      <c r="AV206" s="14" t="s">
        <v>82</v>
      </c>
      <c r="AW206" s="14" t="s">
        <v>33</v>
      </c>
      <c r="AX206" s="14" t="s">
        <v>72</v>
      </c>
      <c r="AY206" s="246" t="s">
        <v>120</v>
      </c>
    </row>
    <row r="207" s="13" customFormat="1">
      <c r="A207" s="13"/>
      <c r="B207" s="226"/>
      <c r="C207" s="227"/>
      <c r="D207" s="219" t="s">
        <v>144</v>
      </c>
      <c r="E207" s="228" t="s">
        <v>19</v>
      </c>
      <c r="F207" s="229" t="s">
        <v>894</v>
      </c>
      <c r="G207" s="227"/>
      <c r="H207" s="228" t="s">
        <v>19</v>
      </c>
      <c r="I207" s="230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144</v>
      </c>
      <c r="AU207" s="235" t="s">
        <v>82</v>
      </c>
      <c r="AV207" s="13" t="s">
        <v>80</v>
      </c>
      <c r="AW207" s="13" t="s">
        <v>33</v>
      </c>
      <c r="AX207" s="13" t="s">
        <v>72</v>
      </c>
      <c r="AY207" s="235" t="s">
        <v>120</v>
      </c>
    </row>
    <row r="208" s="14" customFormat="1">
      <c r="A208" s="14"/>
      <c r="B208" s="236"/>
      <c r="C208" s="237"/>
      <c r="D208" s="219" t="s">
        <v>144</v>
      </c>
      <c r="E208" s="238" t="s">
        <v>19</v>
      </c>
      <c r="F208" s="239" t="s">
        <v>340</v>
      </c>
      <c r="G208" s="237"/>
      <c r="H208" s="240">
        <v>-0.32400000000000001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144</v>
      </c>
      <c r="AU208" s="246" t="s">
        <v>82</v>
      </c>
      <c r="AV208" s="14" t="s">
        <v>82</v>
      </c>
      <c r="AW208" s="14" t="s">
        <v>33</v>
      </c>
      <c r="AX208" s="14" t="s">
        <v>72</v>
      </c>
      <c r="AY208" s="246" t="s">
        <v>120</v>
      </c>
    </row>
    <row r="209" s="13" customFormat="1">
      <c r="A209" s="13"/>
      <c r="B209" s="226"/>
      <c r="C209" s="227"/>
      <c r="D209" s="219" t="s">
        <v>144</v>
      </c>
      <c r="E209" s="228" t="s">
        <v>19</v>
      </c>
      <c r="F209" s="229" t="s">
        <v>895</v>
      </c>
      <c r="G209" s="227"/>
      <c r="H209" s="228" t="s">
        <v>19</v>
      </c>
      <c r="I209" s="230"/>
      <c r="J209" s="227"/>
      <c r="K209" s="227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144</v>
      </c>
      <c r="AU209" s="235" t="s">
        <v>82</v>
      </c>
      <c r="AV209" s="13" t="s">
        <v>80</v>
      </c>
      <c r="AW209" s="13" t="s">
        <v>33</v>
      </c>
      <c r="AX209" s="13" t="s">
        <v>72</v>
      </c>
      <c r="AY209" s="235" t="s">
        <v>120</v>
      </c>
    </row>
    <row r="210" s="13" customFormat="1">
      <c r="A210" s="13"/>
      <c r="B210" s="226"/>
      <c r="C210" s="227"/>
      <c r="D210" s="219" t="s">
        <v>144</v>
      </c>
      <c r="E210" s="228" t="s">
        <v>19</v>
      </c>
      <c r="F210" s="229" t="s">
        <v>225</v>
      </c>
      <c r="G210" s="227"/>
      <c r="H210" s="228" t="s">
        <v>19</v>
      </c>
      <c r="I210" s="230"/>
      <c r="J210" s="227"/>
      <c r="K210" s="227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144</v>
      </c>
      <c r="AU210" s="235" t="s">
        <v>82</v>
      </c>
      <c r="AV210" s="13" t="s">
        <v>80</v>
      </c>
      <c r="AW210" s="13" t="s">
        <v>33</v>
      </c>
      <c r="AX210" s="13" t="s">
        <v>72</v>
      </c>
      <c r="AY210" s="235" t="s">
        <v>120</v>
      </c>
    </row>
    <row r="211" s="14" customFormat="1">
      <c r="A211" s="14"/>
      <c r="B211" s="236"/>
      <c r="C211" s="237"/>
      <c r="D211" s="219" t="s">
        <v>144</v>
      </c>
      <c r="E211" s="238" t="s">
        <v>19</v>
      </c>
      <c r="F211" s="239" t="s">
        <v>896</v>
      </c>
      <c r="G211" s="237"/>
      <c r="H211" s="240">
        <v>-6.048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144</v>
      </c>
      <c r="AU211" s="246" t="s">
        <v>82</v>
      </c>
      <c r="AV211" s="14" t="s">
        <v>82</v>
      </c>
      <c r="AW211" s="14" t="s">
        <v>33</v>
      </c>
      <c r="AX211" s="14" t="s">
        <v>72</v>
      </c>
      <c r="AY211" s="246" t="s">
        <v>120</v>
      </c>
    </row>
    <row r="212" s="13" customFormat="1">
      <c r="A212" s="13"/>
      <c r="B212" s="226"/>
      <c r="C212" s="227"/>
      <c r="D212" s="219" t="s">
        <v>144</v>
      </c>
      <c r="E212" s="228" t="s">
        <v>19</v>
      </c>
      <c r="F212" s="229" t="s">
        <v>867</v>
      </c>
      <c r="G212" s="227"/>
      <c r="H212" s="228" t="s">
        <v>19</v>
      </c>
      <c r="I212" s="230"/>
      <c r="J212" s="227"/>
      <c r="K212" s="227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144</v>
      </c>
      <c r="AU212" s="235" t="s">
        <v>82</v>
      </c>
      <c r="AV212" s="13" t="s">
        <v>80</v>
      </c>
      <c r="AW212" s="13" t="s">
        <v>33</v>
      </c>
      <c r="AX212" s="13" t="s">
        <v>72</v>
      </c>
      <c r="AY212" s="235" t="s">
        <v>120</v>
      </c>
    </row>
    <row r="213" s="14" customFormat="1">
      <c r="A213" s="14"/>
      <c r="B213" s="236"/>
      <c r="C213" s="237"/>
      <c r="D213" s="219" t="s">
        <v>144</v>
      </c>
      <c r="E213" s="238" t="s">
        <v>19</v>
      </c>
      <c r="F213" s="239" t="s">
        <v>897</v>
      </c>
      <c r="G213" s="237"/>
      <c r="H213" s="240">
        <v>-18.738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144</v>
      </c>
      <c r="AU213" s="246" t="s">
        <v>82</v>
      </c>
      <c r="AV213" s="14" t="s">
        <v>82</v>
      </c>
      <c r="AW213" s="14" t="s">
        <v>33</v>
      </c>
      <c r="AX213" s="14" t="s">
        <v>72</v>
      </c>
      <c r="AY213" s="246" t="s">
        <v>120</v>
      </c>
    </row>
    <row r="214" s="13" customFormat="1">
      <c r="A214" s="13"/>
      <c r="B214" s="226"/>
      <c r="C214" s="227"/>
      <c r="D214" s="219" t="s">
        <v>144</v>
      </c>
      <c r="E214" s="228" t="s">
        <v>19</v>
      </c>
      <c r="F214" s="229" t="s">
        <v>869</v>
      </c>
      <c r="G214" s="227"/>
      <c r="H214" s="228" t="s">
        <v>19</v>
      </c>
      <c r="I214" s="230"/>
      <c r="J214" s="227"/>
      <c r="K214" s="227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144</v>
      </c>
      <c r="AU214" s="235" t="s">
        <v>82</v>
      </c>
      <c r="AV214" s="13" t="s">
        <v>80</v>
      </c>
      <c r="AW214" s="13" t="s">
        <v>33</v>
      </c>
      <c r="AX214" s="13" t="s">
        <v>72</v>
      </c>
      <c r="AY214" s="235" t="s">
        <v>120</v>
      </c>
    </row>
    <row r="215" s="14" customFormat="1">
      <c r="A215" s="14"/>
      <c r="B215" s="236"/>
      <c r="C215" s="237"/>
      <c r="D215" s="219" t="s">
        <v>144</v>
      </c>
      <c r="E215" s="238" t="s">
        <v>19</v>
      </c>
      <c r="F215" s="239" t="s">
        <v>898</v>
      </c>
      <c r="G215" s="237"/>
      <c r="H215" s="240">
        <v>-16.199999999999999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144</v>
      </c>
      <c r="AU215" s="246" t="s">
        <v>82</v>
      </c>
      <c r="AV215" s="14" t="s">
        <v>82</v>
      </c>
      <c r="AW215" s="14" t="s">
        <v>33</v>
      </c>
      <c r="AX215" s="14" t="s">
        <v>72</v>
      </c>
      <c r="AY215" s="246" t="s">
        <v>120</v>
      </c>
    </row>
    <row r="216" s="14" customFormat="1">
      <c r="A216" s="14"/>
      <c r="B216" s="236"/>
      <c r="C216" s="237"/>
      <c r="D216" s="219" t="s">
        <v>144</v>
      </c>
      <c r="E216" s="238" t="s">
        <v>19</v>
      </c>
      <c r="F216" s="239" t="s">
        <v>899</v>
      </c>
      <c r="G216" s="237"/>
      <c r="H216" s="240">
        <v>-9.9629999999999992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144</v>
      </c>
      <c r="AU216" s="246" t="s">
        <v>82</v>
      </c>
      <c r="AV216" s="14" t="s">
        <v>82</v>
      </c>
      <c r="AW216" s="14" t="s">
        <v>33</v>
      </c>
      <c r="AX216" s="14" t="s">
        <v>72</v>
      </c>
      <c r="AY216" s="246" t="s">
        <v>120</v>
      </c>
    </row>
    <row r="217" s="13" customFormat="1">
      <c r="A217" s="13"/>
      <c r="B217" s="226"/>
      <c r="C217" s="227"/>
      <c r="D217" s="219" t="s">
        <v>144</v>
      </c>
      <c r="E217" s="228" t="s">
        <v>19</v>
      </c>
      <c r="F217" s="229" t="s">
        <v>900</v>
      </c>
      <c r="G217" s="227"/>
      <c r="H217" s="228" t="s">
        <v>19</v>
      </c>
      <c r="I217" s="230"/>
      <c r="J217" s="227"/>
      <c r="K217" s="227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144</v>
      </c>
      <c r="AU217" s="235" t="s">
        <v>82</v>
      </c>
      <c r="AV217" s="13" t="s">
        <v>80</v>
      </c>
      <c r="AW217" s="13" t="s">
        <v>33</v>
      </c>
      <c r="AX217" s="13" t="s">
        <v>72</v>
      </c>
      <c r="AY217" s="235" t="s">
        <v>120</v>
      </c>
    </row>
    <row r="218" s="14" customFormat="1">
      <c r="A218" s="14"/>
      <c r="B218" s="236"/>
      <c r="C218" s="237"/>
      <c r="D218" s="219" t="s">
        <v>144</v>
      </c>
      <c r="E218" s="238" t="s">
        <v>19</v>
      </c>
      <c r="F218" s="239" t="s">
        <v>860</v>
      </c>
      <c r="G218" s="237"/>
      <c r="H218" s="240">
        <v>-1.2070000000000001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144</v>
      </c>
      <c r="AU218" s="246" t="s">
        <v>82</v>
      </c>
      <c r="AV218" s="14" t="s">
        <v>82</v>
      </c>
      <c r="AW218" s="14" t="s">
        <v>33</v>
      </c>
      <c r="AX218" s="14" t="s">
        <v>72</v>
      </c>
      <c r="AY218" s="246" t="s">
        <v>120</v>
      </c>
    </row>
    <row r="219" s="14" customFormat="1">
      <c r="A219" s="14"/>
      <c r="B219" s="236"/>
      <c r="C219" s="237"/>
      <c r="D219" s="219" t="s">
        <v>144</v>
      </c>
      <c r="E219" s="238" t="s">
        <v>19</v>
      </c>
      <c r="F219" s="239" t="s">
        <v>901</v>
      </c>
      <c r="G219" s="237"/>
      <c r="H219" s="240">
        <v>-0.56499999999999995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144</v>
      </c>
      <c r="AU219" s="246" t="s">
        <v>82</v>
      </c>
      <c r="AV219" s="14" t="s">
        <v>82</v>
      </c>
      <c r="AW219" s="14" t="s">
        <v>33</v>
      </c>
      <c r="AX219" s="14" t="s">
        <v>72</v>
      </c>
      <c r="AY219" s="246" t="s">
        <v>120</v>
      </c>
    </row>
    <row r="220" s="15" customFormat="1">
      <c r="A220" s="15"/>
      <c r="B220" s="247"/>
      <c r="C220" s="248"/>
      <c r="D220" s="219" t="s">
        <v>144</v>
      </c>
      <c r="E220" s="249" t="s">
        <v>19</v>
      </c>
      <c r="F220" s="250" t="s">
        <v>202</v>
      </c>
      <c r="G220" s="248"/>
      <c r="H220" s="251">
        <v>30.07899999999999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144</v>
      </c>
      <c r="AU220" s="257" t="s">
        <v>82</v>
      </c>
      <c r="AV220" s="15" t="s">
        <v>127</v>
      </c>
      <c r="AW220" s="15" t="s">
        <v>33</v>
      </c>
      <c r="AX220" s="15" t="s">
        <v>80</v>
      </c>
      <c r="AY220" s="257" t="s">
        <v>120</v>
      </c>
    </row>
    <row r="221" s="2" customFormat="1" ht="16.5" customHeight="1">
      <c r="A221" s="40"/>
      <c r="B221" s="41"/>
      <c r="C221" s="206" t="s">
        <v>239</v>
      </c>
      <c r="D221" s="206" t="s">
        <v>122</v>
      </c>
      <c r="E221" s="207" t="s">
        <v>357</v>
      </c>
      <c r="F221" s="208" t="s">
        <v>358</v>
      </c>
      <c r="G221" s="209" t="s">
        <v>206</v>
      </c>
      <c r="H221" s="210">
        <v>45.911999999999999</v>
      </c>
      <c r="I221" s="211"/>
      <c r="J221" s="212">
        <f>ROUND(I221*H221,2)</f>
        <v>0</v>
      </c>
      <c r="K221" s="208" t="s">
        <v>126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127</v>
      </c>
      <c r="AT221" s="217" t="s">
        <v>122</v>
      </c>
      <c r="AU221" s="217" t="s">
        <v>82</v>
      </c>
      <c r="AY221" s="19" t="s">
        <v>120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127</v>
      </c>
      <c r="BM221" s="217" t="s">
        <v>902</v>
      </c>
    </row>
    <row r="222" s="2" customFormat="1">
      <c r="A222" s="40"/>
      <c r="B222" s="41"/>
      <c r="C222" s="42"/>
      <c r="D222" s="219" t="s">
        <v>129</v>
      </c>
      <c r="E222" s="42"/>
      <c r="F222" s="220" t="s">
        <v>360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129</v>
      </c>
      <c r="AU222" s="19" t="s">
        <v>82</v>
      </c>
    </row>
    <row r="223" s="2" customFormat="1">
      <c r="A223" s="40"/>
      <c r="B223" s="41"/>
      <c r="C223" s="42"/>
      <c r="D223" s="224" t="s">
        <v>131</v>
      </c>
      <c r="E223" s="42"/>
      <c r="F223" s="225" t="s">
        <v>361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131</v>
      </c>
      <c r="AU223" s="19" t="s">
        <v>82</v>
      </c>
    </row>
    <row r="224" s="13" customFormat="1">
      <c r="A224" s="13"/>
      <c r="B224" s="226"/>
      <c r="C224" s="227"/>
      <c r="D224" s="219" t="s">
        <v>144</v>
      </c>
      <c r="E224" s="228" t="s">
        <v>19</v>
      </c>
      <c r="F224" s="229" t="s">
        <v>225</v>
      </c>
      <c r="G224" s="227"/>
      <c r="H224" s="228" t="s">
        <v>19</v>
      </c>
      <c r="I224" s="230"/>
      <c r="J224" s="227"/>
      <c r="K224" s="227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144</v>
      </c>
      <c r="AU224" s="235" t="s">
        <v>82</v>
      </c>
      <c r="AV224" s="13" t="s">
        <v>80</v>
      </c>
      <c r="AW224" s="13" t="s">
        <v>33</v>
      </c>
      <c r="AX224" s="13" t="s">
        <v>72</v>
      </c>
      <c r="AY224" s="235" t="s">
        <v>120</v>
      </c>
    </row>
    <row r="225" s="14" customFormat="1">
      <c r="A225" s="14"/>
      <c r="B225" s="236"/>
      <c r="C225" s="237"/>
      <c r="D225" s="219" t="s">
        <v>144</v>
      </c>
      <c r="E225" s="238" t="s">
        <v>19</v>
      </c>
      <c r="F225" s="239" t="s">
        <v>903</v>
      </c>
      <c r="G225" s="237"/>
      <c r="H225" s="240">
        <v>6.048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144</v>
      </c>
      <c r="AU225" s="246" t="s">
        <v>82</v>
      </c>
      <c r="AV225" s="14" t="s">
        <v>82</v>
      </c>
      <c r="AW225" s="14" t="s">
        <v>33</v>
      </c>
      <c r="AX225" s="14" t="s">
        <v>72</v>
      </c>
      <c r="AY225" s="246" t="s">
        <v>120</v>
      </c>
    </row>
    <row r="226" s="13" customFormat="1">
      <c r="A226" s="13"/>
      <c r="B226" s="226"/>
      <c r="C226" s="227"/>
      <c r="D226" s="219" t="s">
        <v>144</v>
      </c>
      <c r="E226" s="228" t="s">
        <v>19</v>
      </c>
      <c r="F226" s="229" t="s">
        <v>867</v>
      </c>
      <c r="G226" s="227"/>
      <c r="H226" s="228" t="s">
        <v>19</v>
      </c>
      <c r="I226" s="230"/>
      <c r="J226" s="227"/>
      <c r="K226" s="227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144</v>
      </c>
      <c r="AU226" s="235" t="s">
        <v>82</v>
      </c>
      <c r="AV226" s="13" t="s">
        <v>80</v>
      </c>
      <c r="AW226" s="13" t="s">
        <v>33</v>
      </c>
      <c r="AX226" s="13" t="s">
        <v>72</v>
      </c>
      <c r="AY226" s="235" t="s">
        <v>120</v>
      </c>
    </row>
    <row r="227" s="14" customFormat="1">
      <c r="A227" s="14"/>
      <c r="B227" s="236"/>
      <c r="C227" s="237"/>
      <c r="D227" s="219" t="s">
        <v>144</v>
      </c>
      <c r="E227" s="238" t="s">
        <v>19</v>
      </c>
      <c r="F227" s="239" t="s">
        <v>904</v>
      </c>
      <c r="G227" s="237"/>
      <c r="H227" s="240">
        <v>18.738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144</v>
      </c>
      <c r="AU227" s="246" t="s">
        <v>82</v>
      </c>
      <c r="AV227" s="14" t="s">
        <v>82</v>
      </c>
      <c r="AW227" s="14" t="s">
        <v>33</v>
      </c>
      <c r="AX227" s="14" t="s">
        <v>72</v>
      </c>
      <c r="AY227" s="246" t="s">
        <v>120</v>
      </c>
    </row>
    <row r="228" s="13" customFormat="1">
      <c r="A228" s="13"/>
      <c r="B228" s="226"/>
      <c r="C228" s="227"/>
      <c r="D228" s="219" t="s">
        <v>144</v>
      </c>
      <c r="E228" s="228" t="s">
        <v>19</v>
      </c>
      <c r="F228" s="229" t="s">
        <v>869</v>
      </c>
      <c r="G228" s="227"/>
      <c r="H228" s="228" t="s">
        <v>19</v>
      </c>
      <c r="I228" s="230"/>
      <c r="J228" s="227"/>
      <c r="K228" s="227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144</v>
      </c>
      <c r="AU228" s="235" t="s">
        <v>82</v>
      </c>
      <c r="AV228" s="13" t="s">
        <v>80</v>
      </c>
      <c r="AW228" s="13" t="s">
        <v>33</v>
      </c>
      <c r="AX228" s="13" t="s">
        <v>72</v>
      </c>
      <c r="AY228" s="235" t="s">
        <v>120</v>
      </c>
    </row>
    <row r="229" s="14" customFormat="1">
      <c r="A229" s="14"/>
      <c r="B229" s="236"/>
      <c r="C229" s="237"/>
      <c r="D229" s="219" t="s">
        <v>144</v>
      </c>
      <c r="E229" s="238" t="s">
        <v>19</v>
      </c>
      <c r="F229" s="239" t="s">
        <v>905</v>
      </c>
      <c r="G229" s="237"/>
      <c r="H229" s="240">
        <v>16.199999999999999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144</v>
      </c>
      <c r="AU229" s="246" t="s">
        <v>82</v>
      </c>
      <c r="AV229" s="14" t="s">
        <v>82</v>
      </c>
      <c r="AW229" s="14" t="s">
        <v>33</v>
      </c>
      <c r="AX229" s="14" t="s">
        <v>72</v>
      </c>
      <c r="AY229" s="246" t="s">
        <v>120</v>
      </c>
    </row>
    <row r="230" s="14" customFormat="1">
      <c r="A230" s="14"/>
      <c r="B230" s="236"/>
      <c r="C230" s="237"/>
      <c r="D230" s="219" t="s">
        <v>144</v>
      </c>
      <c r="E230" s="238" t="s">
        <v>19</v>
      </c>
      <c r="F230" s="239" t="s">
        <v>906</v>
      </c>
      <c r="G230" s="237"/>
      <c r="H230" s="240">
        <v>9.9629999999999992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144</v>
      </c>
      <c r="AU230" s="246" t="s">
        <v>82</v>
      </c>
      <c r="AV230" s="14" t="s">
        <v>82</v>
      </c>
      <c r="AW230" s="14" t="s">
        <v>33</v>
      </c>
      <c r="AX230" s="14" t="s">
        <v>72</v>
      </c>
      <c r="AY230" s="246" t="s">
        <v>120</v>
      </c>
    </row>
    <row r="231" s="16" customFormat="1">
      <c r="A231" s="16"/>
      <c r="B231" s="258"/>
      <c r="C231" s="259"/>
      <c r="D231" s="219" t="s">
        <v>144</v>
      </c>
      <c r="E231" s="260" t="s">
        <v>19</v>
      </c>
      <c r="F231" s="261" t="s">
        <v>316</v>
      </c>
      <c r="G231" s="259"/>
      <c r="H231" s="262">
        <v>50.949000000000005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8" t="s">
        <v>144</v>
      </c>
      <c r="AU231" s="268" t="s">
        <v>82</v>
      </c>
      <c r="AV231" s="16" t="s">
        <v>138</v>
      </c>
      <c r="AW231" s="16" t="s">
        <v>33</v>
      </c>
      <c r="AX231" s="16" t="s">
        <v>72</v>
      </c>
      <c r="AY231" s="268" t="s">
        <v>120</v>
      </c>
    </row>
    <row r="232" s="13" customFormat="1">
      <c r="A232" s="13"/>
      <c r="B232" s="226"/>
      <c r="C232" s="227"/>
      <c r="D232" s="219" t="s">
        <v>144</v>
      </c>
      <c r="E232" s="228" t="s">
        <v>19</v>
      </c>
      <c r="F232" s="229" t="s">
        <v>368</v>
      </c>
      <c r="G232" s="227"/>
      <c r="H232" s="228" t="s">
        <v>19</v>
      </c>
      <c r="I232" s="230"/>
      <c r="J232" s="227"/>
      <c r="K232" s="227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144</v>
      </c>
      <c r="AU232" s="235" t="s">
        <v>82</v>
      </c>
      <c r="AV232" s="13" t="s">
        <v>80</v>
      </c>
      <c r="AW232" s="13" t="s">
        <v>33</v>
      </c>
      <c r="AX232" s="13" t="s">
        <v>72</v>
      </c>
      <c r="AY232" s="235" t="s">
        <v>120</v>
      </c>
    </row>
    <row r="233" s="14" customFormat="1">
      <c r="A233" s="14"/>
      <c r="B233" s="236"/>
      <c r="C233" s="237"/>
      <c r="D233" s="219" t="s">
        <v>144</v>
      </c>
      <c r="E233" s="238" t="s">
        <v>19</v>
      </c>
      <c r="F233" s="239" t="s">
        <v>907</v>
      </c>
      <c r="G233" s="237"/>
      <c r="H233" s="240">
        <v>-0.42199999999999999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144</v>
      </c>
      <c r="AU233" s="246" t="s">
        <v>82</v>
      </c>
      <c r="AV233" s="14" t="s">
        <v>82</v>
      </c>
      <c r="AW233" s="14" t="s">
        <v>33</v>
      </c>
      <c r="AX233" s="14" t="s">
        <v>72</v>
      </c>
      <c r="AY233" s="246" t="s">
        <v>120</v>
      </c>
    </row>
    <row r="234" s="14" customFormat="1">
      <c r="A234" s="14"/>
      <c r="B234" s="236"/>
      <c r="C234" s="237"/>
      <c r="D234" s="219" t="s">
        <v>144</v>
      </c>
      <c r="E234" s="238" t="s">
        <v>19</v>
      </c>
      <c r="F234" s="239" t="s">
        <v>908</v>
      </c>
      <c r="G234" s="237"/>
      <c r="H234" s="240">
        <v>-4.359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144</v>
      </c>
      <c r="AU234" s="246" t="s">
        <v>82</v>
      </c>
      <c r="AV234" s="14" t="s">
        <v>82</v>
      </c>
      <c r="AW234" s="14" t="s">
        <v>33</v>
      </c>
      <c r="AX234" s="14" t="s">
        <v>72</v>
      </c>
      <c r="AY234" s="246" t="s">
        <v>120</v>
      </c>
    </row>
    <row r="235" s="14" customFormat="1">
      <c r="A235" s="14"/>
      <c r="B235" s="236"/>
      <c r="C235" s="237"/>
      <c r="D235" s="219" t="s">
        <v>144</v>
      </c>
      <c r="E235" s="238" t="s">
        <v>19</v>
      </c>
      <c r="F235" s="239" t="s">
        <v>854</v>
      </c>
      <c r="G235" s="237"/>
      <c r="H235" s="240">
        <v>-0.25600000000000001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144</v>
      </c>
      <c r="AU235" s="246" t="s">
        <v>82</v>
      </c>
      <c r="AV235" s="14" t="s">
        <v>82</v>
      </c>
      <c r="AW235" s="14" t="s">
        <v>33</v>
      </c>
      <c r="AX235" s="14" t="s">
        <v>72</v>
      </c>
      <c r="AY235" s="246" t="s">
        <v>120</v>
      </c>
    </row>
    <row r="236" s="16" customFormat="1">
      <c r="A236" s="16"/>
      <c r="B236" s="258"/>
      <c r="C236" s="259"/>
      <c r="D236" s="219" t="s">
        <v>144</v>
      </c>
      <c r="E236" s="260" t="s">
        <v>19</v>
      </c>
      <c r="F236" s="261" t="s">
        <v>316</v>
      </c>
      <c r="G236" s="259"/>
      <c r="H236" s="262">
        <v>-5.0369999999999999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8" t="s">
        <v>144</v>
      </c>
      <c r="AU236" s="268" t="s">
        <v>82</v>
      </c>
      <c r="AV236" s="16" t="s">
        <v>138</v>
      </c>
      <c r="AW236" s="16" t="s">
        <v>33</v>
      </c>
      <c r="AX236" s="16" t="s">
        <v>72</v>
      </c>
      <c r="AY236" s="268" t="s">
        <v>120</v>
      </c>
    </row>
    <row r="237" s="15" customFormat="1">
      <c r="A237" s="15"/>
      <c r="B237" s="247"/>
      <c r="C237" s="248"/>
      <c r="D237" s="219" t="s">
        <v>144</v>
      </c>
      <c r="E237" s="249" t="s">
        <v>19</v>
      </c>
      <c r="F237" s="250" t="s">
        <v>202</v>
      </c>
      <c r="G237" s="248"/>
      <c r="H237" s="251">
        <v>45.912000000000006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144</v>
      </c>
      <c r="AU237" s="257" t="s">
        <v>82</v>
      </c>
      <c r="AV237" s="15" t="s">
        <v>127</v>
      </c>
      <c r="AW237" s="15" t="s">
        <v>33</v>
      </c>
      <c r="AX237" s="15" t="s">
        <v>80</v>
      </c>
      <c r="AY237" s="257" t="s">
        <v>120</v>
      </c>
    </row>
    <row r="238" s="2" customFormat="1" ht="16.5" customHeight="1">
      <c r="A238" s="40"/>
      <c r="B238" s="41"/>
      <c r="C238" s="269" t="s">
        <v>247</v>
      </c>
      <c r="D238" s="269" t="s">
        <v>347</v>
      </c>
      <c r="E238" s="270" t="s">
        <v>378</v>
      </c>
      <c r="F238" s="271" t="s">
        <v>379</v>
      </c>
      <c r="G238" s="272" t="s">
        <v>293</v>
      </c>
      <c r="H238" s="273">
        <v>84.936999999999998</v>
      </c>
      <c r="I238" s="274"/>
      <c r="J238" s="275">
        <f>ROUND(I238*H238,2)</f>
        <v>0</v>
      </c>
      <c r="K238" s="271" t="s">
        <v>126</v>
      </c>
      <c r="L238" s="276"/>
      <c r="M238" s="277" t="s">
        <v>19</v>
      </c>
      <c r="N238" s="278" t="s">
        <v>43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182</v>
      </c>
      <c r="AT238" s="217" t="s">
        <v>347</v>
      </c>
      <c r="AU238" s="217" t="s">
        <v>82</v>
      </c>
      <c r="AY238" s="19" t="s">
        <v>120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127</v>
      </c>
      <c r="BM238" s="217" t="s">
        <v>909</v>
      </c>
    </row>
    <row r="239" s="2" customFormat="1">
      <c r="A239" s="40"/>
      <c r="B239" s="41"/>
      <c r="C239" s="42"/>
      <c r="D239" s="219" t="s">
        <v>129</v>
      </c>
      <c r="E239" s="42"/>
      <c r="F239" s="220" t="s">
        <v>379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129</v>
      </c>
      <c r="AU239" s="19" t="s">
        <v>82</v>
      </c>
    </row>
    <row r="240" s="14" customFormat="1">
      <c r="A240" s="14"/>
      <c r="B240" s="236"/>
      <c r="C240" s="237"/>
      <c r="D240" s="219" t="s">
        <v>144</v>
      </c>
      <c r="E240" s="237"/>
      <c r="F240" s="239" t="s">
        <v>910</v>
      </c>
      <c r="G240" s="237"/>
      <c r="H240" s="240">
        <v>84.936999999999998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144</v>
      </c>
      <c r="AU240" s="246" t="s">
        <v>82</v>
      </c>
      <c r="AV240" s="14" t="s">
        <v>82</v>
      </c>
      <c r="AW240" s="14" t="s">
        <v>4</v>
      </c>
      <c r="AX240" s="14" t="s">
        <v>80</v>
      </c>
      <c r="AY240" s="246" t="s">
        <v>120</v>
      </c>
    </row>
    <row r="241" s="2" customFormat="1" ht="16.5" customHeight="1">
      <c r="A241" s="40"/>
      <c r="B241" s="41"/>
      <c r="C241" s="206" t="s">
        <v>255</v>
      </c>
      <c r="D241" s="206" t="s">
        <v>122</v>
      </c>
      <c r="E241" s="207" t="s">
        <v>911</v>
      </c>
      <c r="F241" s="208" t="s">
        <v>912</v>
      </c>
      <c r="G241" s="209" t="s">
        <v>125</v>
      </c>
      <c r="H241" s="210">
        <v>99.329999999999998</v>
      </c>
      <c r="I241" s="211"/>
      <c r="J241" s="212">
        <f>ROUND(I241*H241,2)</f>
        <v>0</v>
      </c>
      <c r="K241" s="208" t="s">
        <v>126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127</v>
      </c>
      <c r="AT241" s="217" t="s">
        <v>122</v>
      </c>
      <c r="AU241" s="217" t="s">
        <v>82</v>
      </c>
      <c r="AY241" s="19" t="s">
        <v>120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127</v>
      </c>
      <c r="BM241" s="217" t="s">
        <v>913</v>
      </c>
    </row>
    <row r="242" s="2" customFormat="1">
      <c r="A242" s="40"/>
      <c r="B242" s="41"/>
      <c r="C242" s="42"/>
      <c r="D242" s="219" t="s">
        <v>129</v>
      </c>
      <c r="E242" s="42"/>
      <c r="F242" s="220" t="s">
        <v>914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129</v>
      </c>
      <c r="AU242" s="19" t="s">
        <v>82</v>
      </c>
    </row>
    <row r="243" s="2" customFormat="1">
      <c r="A243" s="40"/>
      <c r="B243" s="41"/>
      <c r="C243" s="42"/>
      <c r="D243" s="224" t="s">
        <v>131</v>
      </c>
      <c r="E243" s="42"/>
      <c r="F243" s="225" t="s">
        <v>915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131</v>
      </c>
      <c r="AU243" s="19" t="s">
        <v>82</v>
      </c>
    </row>
    <row r="244" s="13" customFormat="1">
      <c r="A244" s="13"/>
      <c r="B244" s="226"/>
      <c r="C244" s="227"/>
      <c r="D244" s="219" t="s">
        <v>144</v>
      </c>
      <c r="E244" s="228" t="s">
        <v>19</v>
      </c>
      <c r="F244" s="229" t="s">
        <v>824</v>
      </c>
      <c r="G244" s="227"/>
      <c r="H244" s="228" t="s">
        <v>19</v>
      </c>
      <c r="I244" s="230"/>
      <c r="J244" s="227"/>
      <c r="K244" s="227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144</v>
      </c>
      <c r="AU244" s="235" t="s">
        <v>82</v>
      </c>
      <c r="AV244" s="13" t="s">
        <v>80</v>
      </c>
      <c r="AW244" s="13" t="s">
        <v>33</v>
      </c>
      <c r="AX244" s="13" t="s">
        <v>72</v>
      </c>
      <c r="AY244" s="235" t="s">
        <v>120</v>
      </c>
    </row>
    <row r="245" s="14" customFormat="1">
      <c r="A245" s="14"/>
      <c r="B245" s="236"/>
      <c r="C245" s="237"/>
      <c r="D245" s="219" t="s">
        <v>144</v>
      </c>
      <c r="E245" s="238" t="s">
        <v>19</v>
      </c>
      <c r="F245" s="239" t="s">
        <v>916</v>
      </c>
      <c r="G245" s="237"/>
      <c r="H245" s="240">
        <v>16.800000000000001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144</v>
      </c>
      <c r="AU245" s="246" t="s">
        <v>82</v>
      </c>
      <c r="AV245" s="14" t="s">
        <v>82</v>
      </c>
      <c r="AW245" s="14" t="s">
        <v>33</v>
      </c>
      <c r="AX245" s="14" t="s">
        <v>72</v>
      </c>
      <c r="AY245" s="246" t="s">
        <v>120</v>
      </c>
    </row>
    <row r="246" s="13" customFormat="1">
      <c r="A246" s="13"/>
      <c r="B246" s="226"/>
      <c r="C246" s="227"/>
      <c r="D246" s="219" t="s">
        <v>144</v>
      </c>
      <c r="E246" s="228" t="s">
        <v>19</v>
      </c>
      <c r="F246" s="229" t="s">
        <v>838</v>
      </c>
      <c r="G246" s="227"/>
      <c r="H246" s="228" t="s">
        <v>19</v>
      </c>
      <c r="I246" s="230"/>
      <c r="J246" s="227"/>
      <c r="K246" s="227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144</v>
      </c>
      <c r="AU246" s="235" t="s">
        <v>82</v>
      </c>
      <c r="AV246" s="13" t="s">
        <v>80</v>
      </c>
      <c r="AW246" s="13" t="s">
        <v>33</v>
      </c>
      <c r="AX246" s="13" t="s">
        <v>72</v>
      </c>
      <c r="AY246" s="235" t="s">
        <v>120</v>
      </c>
    </row>
    <row r="247" s="14" customFormat="1">
      <c r="A247" s="14"/>
      <c r="B247" s="236"/>
      <c r="C247" s="237"/>
      <c r="D247" s="219" t="s">
        <v>144</v>
      </c>
      <c r="E247" s="238" t="s">
        <v>19</v>
      </c>
      <c r="F247" s="239" t="s">
        <v>917</v>
      </c>
      <c r="G247" s="237"/>
      <c r="H247" s="240">
        <v>31.23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144</v>
      </c>
      <c r="AU247" s="246" t="s">
        <v>82</v>
      </c>
      <c r="AV247" s="14" t="s">
        <v>82</v>
      </c>
      <c r="AW247" s="14" t="s">
        <v>33</v>
      </c>
      <c r="AX247" s="14" t="s">
        <v>72</v>
      </c>
      <c r="AY247" s="246" t="s">
        <v>120</v>
      </c>
    </row>
    <row r="248" s="13" customFormat="1">
      <c r="A248" s="13"/>
      <c r="B248" s="226"/>
      <c r="C248" s="227"/>
      <c r="D248" s="219" t="s">
        <v>144</v>
      </c>
      <c r="E248" s="228" t="s">
        <v>19</v>
      </c>
      <c r="F248" s="229" t="s">
        <v>843</v>
      </c>
      <c r="G248" s="227"/>
      <c r="H248" s="228" t="s">
        <v>19</v>
      </c>
      <c r="I248" s="230"/>
      <c r="J248" s="227"/>
      <c r="K248" s="227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144</v>
      </c>
      <c r="AU248" s="235" t="s">
        <v>82</v>
      </c>
      <c r="AV248" s="13" t="s">
        <v>80</v>
      </c>
      <c r="AW248" s="13" t="s">
        <v>33</v>
      </c>
      <c r="AX248" s="13" t="s">
        <v>72</v>
      </c>
      <c r="AY248" s="235" t="s">
        <v>120</v>
      </c>
    </row>
    <row r="249" s="14" customFormat="1">
      <c r="A249" s="14"/>
      <c r="B249" s="236"/>
      <c r="C249" s="237"/>
      <c r="D249" s="219" t="s">
        <v>144</v>
      </c>
      <c r="E249" s="238" t="s">
        <v>19</v>
      </c>
      <c r="F249" s="239" t="s">
        <v>918</v>
      </c>
      <c r="G249" s="237"/>
      <c r="H249" s="240">
        <v>27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144</v>
      </c>
      <c r="AU249" s="246" t="s">
        <v>82</v>
      </c>
      <c r="AV249" s="14" t="s">
        <v>82</v>
      </c>
      <c r="AW249" s="14" t="s">
        <v>33</v>
      </c>
      <c r="AX249" s="14" t="s">
        <v>72</v>
      </c>
      <c r="AY249" s="246" t="s">
        <v>120</v>
      </c>
    </row>
    <row r="250" s="14" customFormat="1">
      <c r="A250" s="14"/>
      <c r="B250" s="236"/>
      <c r="C250" s="237"/>
      <c r="D250" s="219" t="s">
        <v>144</v>
      </c>
      <c r="E250" s="238" t="s">
        <v>19</v>
      </c>
      <c r="F250" s="239" t="s">
        <v>919</v>
      </c>
      <c r="G250" s="237"/>
      <c r="H250" s="240">
        <v>24.300000000000001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144</v>
      </c>
      <c r="AU250" s="246" t="s">
        <v>82</v>
      </c>
      <c r="AV250" s="14" t="s">
        <v>82</v>
      </c>
      <c r="AW250" s="14" t="s">
        <v>33</v>
      </c>
      <c r="AX250" s="14" t="s">
        <v>72</v>
      </c>
      <c r="AY250" s="246" t="s">
        <v>120</v>
      </c>
    </row>
    <row r="251" s="15" customFormat="1">
      <c r="A251" s="15"/>
      <c r="B251" s="247"/>
      <c r="C251" s="248"/>
      <c r="D251" s="219" t="s">
        <v>144</v>
      </c>
      <c r="E251" s="249" t="s">
        <v>19</v>
      </c>
      <c r="F251" s="250" t="s">
        <v>202</v>
      </c>
      <c r="G251" s="248"/>
      <c r="H251" s="251">
        <v>99.329999999999998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144</v>
      </c>
      <c r="AU251" s="257" t="s">
        <v>82</v>
      </c>
      <c r="AV251" s="15" t="s">
        <v>127</v>
      </c>
      <c r="AW251" s="15" t="s">
        <v>33</v>
      </c>
      <c r="AX251" s="15" t="s">
        <v>80</v>
      </c>
      <c r="AY251" s="257" t="s">
        <v>120</v>
      </c>
    </row>
    <row r="252" s="12" customFormat="1" ht="22.8" customHeight="1">
      <c r="A252" s="12"/>
      <c r="B252" s="190"/>
      <c r="C252" s="191"/>
      <c r="D252" s="192" t="s">
        <v>71</v>
      </c>
      <c r="E252" s="204" t="s">
        <v>138</v>
      </c>
      <c r="F252" s="204" t="s">
        <v>466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SUM(P253:P256)</f>
        <v>0</v>
      </c>
      <c r="Q252" s="198"/>
      <c r="R252" s="199">
        <f>SUM(R253:R256)</f>
        <v>0</v>
      </c>
      <c r="S252" s="198"/>
      <c r="T252" s="200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80</v>
      </c>
      <c r="AT252" s="202" t="s">
        <v>71</v>
      </c>
      <c r="AU252" s="202" t="s">
        <v>80</v>
      </c>
      <c r="AY252" s="201" t="s">
        <v>120</v>
      </c>
      <c r="BK252" s="203">
        <f>SUM(BK253:BK256)</f>
        <v>0</v>
      </c>
    </row>
    <row r="253" s="2" customFormat="1" ht="16.5" customHeight="1">
      <c r="A253" s="40"/>
      <c r="B253" s="41"/>
      <c r="C253" s="206" t="s">
        <v>8</v>
      </c>
      <c r="D253" s="206" t="s">
        <v>122</v>
      </c>
      <c r="E253" s="207" t="s">
        <v>468</v>
      </c>
      <c r="F253" s="208" t="s">
        <v>469</v>
      </c>
      <c r="G253" s="209" t="s">
        <v>168</v>
      </c>
      <c r="H253" s="210">
        <v>82.700000000000003</v>
      </c>
      <c r="I253" s="211"/>
      <c r="J253" s="212">
        <f>ROUND(I253*H253,2)</f>
        <v>0</v>
      </c>
      <c r="K253" s="208" t="s">
        <v>126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127</v>
      </c>
      <c r="AT253" s="217" t="s">
        <v>122</v>
      </c>
      <c r="AU253" s="217" t="s">
        <v>82</v>
      </c>
      <c r="AY253" s="19" t="s">
        <v>120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127</v>
      </c>
      <c r="BM253" s="217" t="s">
        <v>920</v>
      </c>
    </row>
    <row r="254" s="2" customFormat="1">
      <c r="A254" s="40"/>
      <c r="B254" s="41"/>
      <c r="C254" s="42"/>
      <c r="D254" s="219" t="s">
        <v>129</v>
      </c>
      <c r="E254" s="42"/>
      <c r="F254" s="220" t="s">
        <v>471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129</v>
      </c>
      <c r="AU254" s="19" t="s">
        <v>82</v>
      </c>
    </row>
    <row r="255" s="2" customFormat="1">
      <c r="A255" s="40"/>
      <c r="B255" s="41"/>
      <c r="C255" s="42"/>
      <c r="D255" s="224" t="s">
        <v>131</v>
      </c>
      <c r="E255" s="42"/>
      <c r="F255" s="225" t="s">
        <v>472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131</v>
      </c>
      <c r="AU255" s="19" t="s">
        <v>82</v>
      </c>
    </row>
    <row r="256" s="14" customFormat="1">
      <c r="A256" s="14"/>
      <c r="B256" s="236"/>
      <c r="C256" s="237"/>
      <c r="D256" s="219" t="s">
        <v>144</v>
      </c>
      <c r="E256" s="238" t="s">
        <v>19</v>
      </c>
      <c r="F256" s="239" t="s">
        <v>764</v>
      </c>
      <c r="G256" s="237"/>
      <c r="H256" s="240">
        <v>82.700000000000003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144</v>
      </c>
      <c r="AU256" s="246" t="s">
        <v>82</v>
      </c>
      <c r="AV256" s="14" t="s">
        <v>82</v>
      </c>
      <c r="AW256" s="14" t="s">
        <v>33</v>
      </c>
      <c r="AX256" s="14" t="s">
        <v>80</v>
      </c>
      <c r="AY256" s="246" t="s">
        <v>120</v>
      </c>
    </row>
    <row r="257" s="12" customFormat="1" ht="22.8" customHeight="1">
      <c r="A257" s="12"/>
      <c r="B257" s="190"/>
      <c r="C257" s="191"/>
      <c r="D257" s="192" t="s">
        <v>71</v>
      </c>
      <c r="E257" s="204" t="s">
        <v>127</v>
      </c>
      <c r="F257" s="204" t="s">
        <v>480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SUM(P258:P299)</f>
        <v>0</v>
      </c>
      <c r="Q257" s="198"/>
      <c r="R257" s="199">
        <f>SUM(R258:R299)</f>
        <v>0.88497120000000007</v>
      </c>
      <c r="S257" s="198"/>
      <c r="T257" s="200">
        <f>SUM(T258:T299)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80</v>
      </c>
      <c r="AT257" s="202" t="s">
        <v>71</v>
      </c>
      <c r="AU257" s="202" t="s">
        <v>80</v>
      </c>
      <c r="AY257" s="201" t="s">
        <v>120</v>
      </c>
      <c r="BK257" s="203">
        <f>SUM(BK258:BK299)</f>
        <v>0</v>
      </c>
    </row>
    <row r="258" s="2" customFormat="1" ht="16.5" customHeight="1">
      <c r="A258" s="40"/>
      <c r="B258" s="41"/>
      <c r="C258" s="206" t="s">
        <v>270</v>
      </c>
      <c r="D258" s="206" t="s">
        <v>122</v>
      </c>
      <c r="E258" s="207" t="s">
        <v>488</v>
      </c>
      <c r="F258" s="208" t="s">
        <v>489</v>
      </c>
      <c r="G258" s="209" t="s">
        <v>206</v>
      </c>
      <c r="H258" s="210">
        <v>9.9329999999999998</v>
      </c>
      <c r="I258" s="211"/>
      <c r="J258" s="212">
        <f>ROUND(I258*H258,2)</f>
        <v>0</v>
      </c>
      <c r="K258" s="208" t="s">
        <v>126</v>
      </c>
      <c r="L258" s="46"/>
      <c r="M258" s="213" t="s">
        <v>19</v>
      </c>
      <c r="N258" s="214" t="s">
        <v>43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127</v>
      </c>
      <c r="AT258" s="217" t="s">
        <v>122</v>
      </c>
      <c r="AU258" s="217" t="s">
        <v>82</v>
      </c>
      <c r="AY258" s="19" t="s">
        <v>120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80</v>
      </c>
      <c r="BK258" s="218">
        <f>ROUND(I258*H258,2)</f>
        <v>0</v>
      </c>
      <c r="BL258" s="19" t="s">
        <v>127</v>
      </c>
      <c r="BM258" s="217" t="s">
        <v>921</v>
      </c>
    </row>
    <row r="259" s="2" customFormat="1">
      <c r="A259" s="40"/>
      <c r="B259" s="41"/>
      <c r="C259" s="42"/>
      <c r="D259" s="219" t="s">
        <v>129</v>
      </c>
      <c r="E259" s="42"/>
      <c r="F259" s="220" t="s">
        <v>491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129</v>
      </c>
      <c r="AU259" s="19" t="s">
        <v>82</v>
      </c>
    </row>
    <row r="260" s="2" customFormat="1">
      <c r="A260" s="40"/>
      <c r="B260" s="41"/>
      <c r="C260" s="42"/>
      <c r="D260" s="224" t="s">
        <v>131</v>
      </c>
      <c r="E260" s="42"/>
      <c r="F260" s="225" t="s">
        <v>492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131</v>
      </c>
      <c r="AU260" s="19" t="s">
        <v>82</v>
      </c>
    </row>
    <row r="261" s="13" customFormat="1">
      <c r="A261" s="13"/>
      <c r="B261" s="226"/>
      <c r="C261" s="227"/>
      <c r="D261" s="219" t="s">
        <v>144</v>
      </c>
      <c r="E261" s="228" t="s">
        <v>19</v>
      </c>
      <c r="F261" s="229" t="s">
        <v>225</v>
      </c>
      <c r="G261" s="227"/>
      <c r="H261" s="228" t="s">
        <v>19</v>
      </c>
      <c r="I261" s="230"/>
      <c r="J261" s="227"/>
      <c r="K261" s="227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144</v>
      </c>
      <c r="AU261" s="235" t="s">
        <v>82</v>
      </c>
      <c r="AV261" s="13" t="s">
        <v>80</v>
      </c>
      <c r="AW261" s="13" t="s">
        <v>33</v>
      </c>
      <c r="AX261" s="13" t="s">
        <v>72</v>
      </c>
      <c r="AY261" s="235" t="s">
        <v>120</v>
      </c>
    </row>
    <row r="262" s="14" customFormat="1">
      <c r="A262" s="14"/>
      <c r="B262" s="236"/>
      <c r="C262" s="237"/>
      <c r="D262" s="219" t="s">
        <v>144</v>
      </c>
      <c r="E262" s="238" t="s">
        <v>19</v>
      </c>
      <c r="F262" s="239" t="s">
        <v>922</v>
      </c>
      <c r="G262" s="237"/>
      <c r="H262" s="240">
        <v>1.6799999999999999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144</v>
      </c>
      <c r="AU262" s="246" t="s">
        <v>82</v>
      </c>
      <c r="AV262" s="14" t="s">
        <v>82</v>
      </c>
      <c r="AW262" s="14" t="s">
        <v>33</v>
      </c>
      <c r="AX262" s="14" t="s">
        <v>72</v>
      </c>
      <c r="AY262" s="246" t="s">
        <v>120</v>
      </c>
    </row>
    <row r="263" s="13" customFormat="1">
      <c r="A263" s="13"/>
      <c r="B263" s="226"/>
      <c r="C263" s="227"/>
      <c r="D263" s="219" t="s">
        <v>144</v>
      </c>
      <c r="E263" s="228" t="s">
        <v>19</v>
      </c>
      <c r="F263" s="229" t="s">
        <v>867</v>
      </c>
      <c r="G263" s="227"/>
      <c r="H263" s="228" t="s">
        <v>19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144</v>
      </c>
      <c r="AU263" s="235" t="s">
        <v>82</v>
      </c>
      <c r="AV263" s="13" t="s">
        <v>80</v>
      </c>
      <c r="AW263" s="13" t="s">
        <v>33</v>
      </c>
      <c r="AX263" s="13" t="s">
        <v>72</v>
      </c>
      <c r="AY263" s="235" t="s">
        <v>120</v>
      </c>
    </row>
    <row r="264" s="14" customFormat="1">
      <c r="A264" s="14"/>
      <c r="B264" s="236"/>
      <c r="C264" s="237"/>
      <c r="D264" s="219" t="s">
        <v>144</v>
      </c>
      <c r="E264" s="238" t="s">
        <v>19</v>
      </c>
      <c r="F264" s="239" t="s">
        <v>923</v>
      </c>
      <c r="G264" s="237"/>
      <c r="H264" s="240">
        <v>3.1230000000000002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144</v>
      </c>
      <c r="AU264" s="246" t="s">
        <v>82</v>
      </c>
      <c r="AV264" s="14" t="s">
        <v>82</v>
      </c>
      <c r="AW264" s="14" t="s">
        <v>33</v>
      </c>
      <c r="AX264" s="14" t="s">
        <v>72</v>
      </c>
      <c r="AY264" s="246" t="s">
        <v>120</v>
      </c>
    </row>
    <row r="265" s="13" customFormat="1">
      <c r="A265" s="13"/>
      <c r="B265" s="226"/>
      <c r="C265" s="227"/>
      <c r="D265" s="219" t="s">
        <v>144</v>
      </c>
      <c r="E265" s="228" t="s">
        <v>19</v>
      </c>
      <c r="F265" s="229" t="s">
        <v>869</v>
      </c>
      <c r="G265" s="227"/>
      <c r="H265" s="228" t="s">
        <v>19</v>
      </c>
      <c r="I265" s="230"/>
      <c r="J265" s="227"/>
      <c r="K265" s="227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144</v>
      </c>
      <c r="AU265" s="235" t="s">
        <v>82</v>
      </c>
      <c r="AV265" s="13" t="s">
        <v>80</v>
      </c>
      <c r="AW265" s="13" t="s">
        <v>33</v>
      </c>
      <c r="AX265" s="13" t="s">
        <v>72</v>
      </c>
      <c r="AY265" s="235" t="s">
        <v>120</v>
      </c>
    </row>
    <row r="266" s="14" customFormat="1">
      <c r="A266" s="14"/>
      <c r="B266" s="236"/>
      <c r="C266" s="237"/>
      <c r="D266" s="219" t="s">
        <v>144</v>
      </c>
      <c r="E266" s="238" t="s">
        <v>19</v>
      </c>
      <c r="F266" s="239" t="s">
        <v>924</v>
      </c>
      <c r="G266" s="237"/>
      <c r="H266" s="240">
        <v>5.1299999999999999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144</v>
      </c>
      <c r="AU266" s="246" t="s">
        <v>82</v>
      </c>
      <c r="AV266" s="14" t="s">
        <v>82</v>
      </c>
      <c r="AW266" s="14" t="s">
        <v>33</v>
      </c>
      <c r="AX266" s="14" t="s">
        <v>72</v>
      </c>
      <c r="AY266" s="246" t="s">
        <v>120</v>
      </c>
    </row>
    <row r="267" s="15" customFormat="1">
      <c r="A267" s="15"/>
      <c r="B267" s="247"/>
      <c r="C267" s="248"/>
      <c r="D267" s="219" t="s">
        <v>144</v>
      </c>
      <c r="E267" s="249" t="s">
        <v>19</v>
      </c>
      <c r="F267" s="250" t="s">
        <v>202</v>
      </c>
      <c r="G267" s="248"/>
      <c r="H267" s="251">
        <v>9.9329999999999998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7" t="s">
        <v>144</v>
      </c>
      <c r="AU267" s="257" t="s">
        <v>82</v>
      </c>
      <c r="AV267" s="15" t="s">
        <v>127</v>
      </c>
      <c r="AW267" s="15" t="s">
        <v>33</v>
      </c>
      <c r="AX267" s="15" t="s">
        <v>80</v>
      </c>
      <c r="AY267" s="257" t="s">
        <v>120</v>
      </c>
    </row>
    <row r="268" s="2" customFormat="1" ht="16.5" customHeight="1">
      <c r="A268" s="40"/>
      <c r="B268" s="41"/>
      <c r="C268" s="206" t="s">
        <v>276</v>
      </c>
      <c r="D268" s="206" t="s">
        <v>122</v>
      </c>
      <c r="E268" s="207" t="s">
        <v>925</v>
      </c>
      <c r="F268" s="208" t="s">
        <v>926</v>
      </c>
      <c r="G268" s="209" t="s">
        <v>206</v>
      </c>
      <c r="H268" s="210">
        <v>0.20000000000000001</v>
      </c>
      <c r="I268" s="211"/>
      <c r="J268" s="212">
        <f>ROUND(I268*H268,2)</f>
        <v>0</v>
      </c>
      <c r="K268" s="208" t="s">
        <v>126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127</v>
      </c>
      <c r="AT268" s="217" t="s">
        <v>122</v>
      </c>
      <c r="AU268" s="217" t="s">
        <v>82</v>
      </c>
      <c r="AY268" s="19" t="s">
        <v>120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127</v>
      </c>
      <c r="BM268" s="217" t="s">
        <v>927</v>
      </c>
    </row>
    <row r="269" s="2" customFormat="1">
      <c r="A269" s="40"/>
      <c r="B269" s="41"/>
      <c r="C269" s="42"/>
      <c r="D269" s="219" t="s">
        <v>129</v>
      </c>
      <c r="E269" s="42"/>
      <c r="F269" s="220" t="s">
        <v>928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129</v>
      </c>
      <c r="AU269" s="19" t="s">
        <v>82</v>
      </c>
    </row>
    <row r="270" s="2" customFormat="1">
      <c r="A270" s="40"/>
      <c r="B270" s="41"/>
      <c r="C270" s="42"/>
      <c r="D270" s="224" t="s">
        <v>131</v>
      </c>
      <c r="E270" s="42"/>
      <c r="F270" s="225" t="s">
        <v>929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131</v>
      </c>
      <c r="AU270" s="19" t="s">
        <v>82</v>
      </c>
    </row>
    <row r="271" s="13" customFormat="1">
      <c r="A271" s="13"/>
      <c r="B271" s="226"/>
      <c r="C271" s="227"/>
      <c r="D271" s="219" t="s">
        <v>144</v>
      </c>
      <c r="E271" s="228" t="s">
        <v>19</v>
      </c>
      <c r="F271" s="229" t="s">
        <v>892</v>
      </c>
      <c r="G271" s="227"/>
      <c r="H271" s="228" t="s">
        <v>19</v>
      </c>
      <c r="I271" s="230"/>
      <c r="J271" s="227"/>
      <c r="K271" s="227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144</v>
      </c>
      <c r="AU271" s="235" t="s">
        <v>82</v>
      </c>
      <c r="AV271" s="13" t="s">
        <v>80</v>
      </c>
      <c r="AW271" s="13" t="s">
        <v>33</v>
      </c>
      <c r="AX271" s="13" t="s">
        <v>72</v>
      </c>
      <c r="AY271" s="235" t="s">
        <v>120</v>
      </c>
    </row>
    <row r="272" s="14" customFormat="1">
      <c r="A272" s="14"/>
      <c r="B272" s="236"/>
      <c r="C272" s="237"/>
      <c r="D272" s="219" t="s">
        <v>144</v>
      </c>
      <c r="E272" s="238" t="s">
        <v>19</v>
      </c>
      <c r="F272" s="239" t="s">
        <v>930</v>
      </c>
      <c r="G272" s="237"/>
      <c r="H272" s="240">
        <v>0.20000000000000001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144</v>
      </c>
      <c r="AU272" s="246" t="s">
        <v>82</v>
      </c>
      <c r="AV272" s="14" t="s">
        <v>82</v>
      </c>
      <c r="AW272" s="14" t="s">
        <v>33</v>
      </c>
      <c r="AX272" s="14" t="s">
        <v>80</v>
      </c>
      <c r="AY272" s="246" t="s">
        <v>120</v>
      </c>
    </row>
    <row r="273" s="2" customFormat="1" ht="16.5" customHeight="1">
      <c r="A273" s="40"/>
      <c r="B273" s="41"/>
      <c r="C273" s="206" t="s">
        <v>290</v>
      </c>
      <c r="D273" s="206" t="s">
        <v>122</v>
      </c>
      <c r="E273" s="207" t="s">
        <v>931</v>
      </c>
      <c r="F273" s="208" t="s">
        <v>932</v>
      </c>
      <c r="G273" s="209" t="s">
        <v>612</v>
      </c>
      <c r="H273" s="210">
        <v>3</v>
      </c>
      <c r="I273" s="211"/>
      <c r="J273" s="212">
        <f>ROUND(I273*H273,2)</f>
        <v>0</v>
      </c>
      <c r="K273" s="208" t="s">
        <v>126</v>
      </c>
      <c r="L273" s="46"/>
      <c r="M273" s="213" t="s">
        <v>19</v>
      </c>
      <c r="N273" s="214" t="s">
        <v>43</v>
      </c>
      <c r="O273" s="86"/>
      <c r="P273" s="215">
        <f>O273*H273</f>
        <v>0</v>
      </c>
      <c r="Q273" s="215">
        <v>0.22394</v>
      </c>
      <c r="R273" s="215">
        <f>Q273*H273</f>
        <v>0.67181999999999997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127</v>
      </c>
      <c r="AT273" s="217" t="s">
        <v>122</v>
      </c>
      <c r="AU273" s="217" t="s">
        <v>82</v>
      </c>
      <c r="AY273" s="19" t="s">
        <v>120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127</v>
      </c>
      <c r="BM273" s="217" t="s">
        <v>933</v>
      </c>
    </row>
    <row r="274" s="2" customFormat="1">
      <c r="A274" s="40"/>
      <c r="B274" s="41"/>
      <c r="C274" s="42"/>
      <c r="D274" s="219" t="s">
        <v>129</v>
      </c>
      <c r="E274" s="42"/>
      <c r="F274" s="220" t="s">
        <v>934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129</v>
      </c>
      <c r="AU274" s="19" t="s">
        <v>82</v>
      </c>
    </row>
    <row r="275" s="2" customFormat="1">
      <c r="A275" s="40"/>
      <c r="B275" s="41"/>
      <c r="C275" s="42"/>
      <c r="D275" s="224" t="s">
        <v>131</v>
      </c>
      <c r="E275" s="42"/>
      <c r="F275" s="225" t="s">
        <v>935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131</v>
      </c>
      <c r="AU275" s="19" t="s">
        <v>82</v>
      </c>
    </row>
    <row r="276" s="13" customFormat="1">
      <c r="A276" s="13"/>
      <c r="B276" s="226"/>
      <c r="C276" s="227"/>
      <c r="D276" s="219" t="s">
        <v>144</v>
      </c>
      <c r="E276" s="228" t="s">
        <v>19</v>
      </c>
      <c r="F276" s="229" t="s">
        <v>936</v>
      </c>
      <c r="G276" s="227"/>
      <c r="H276" s="228" t="s">
        <v>19</v>
      </c>
      <c r="I276" s="230"/>
      <c r="J276" s="227"/>
      <c r="K276" s="227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144</v>
      </c>
      <c r="AU276" s="235" t="s">
        <v>82</v>
      </c>
      <c r="AV276" s="13" t="s">
        <v>80</v>
      </c>
      <c r="AW276" s="13" t="s">
        <v>33</v>
      </c>
      <c r="AX276" s="13" t="s">
        <v>72</v>
      </c>
      <c r="AY276" s="235" t="s">
        <v>120</v>
      </c>
    </row>
    <row r="277" s="14" customFormat="1">
      <c r="A277" s="14"/>
      <c r="B277" s="236"/>
      <c r="C277" s="237"/>
      <c r="D277" s="219" t="s">
        <v>144</v>
      </c>
      <c r="E277" s="238" t="s">
        <v>19</v>
      </c>
      <c r="F277" s="239" t="s">
        <v>138</v>
      </c>
      <c r="G277" s="237"/>
      <c r="H277" s="240">
        <v>3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144</v>
      </c>
      <c r="AU277" s="246" t="s">
        <v>82</v>
      </c>
      <c r="AV277" s="14" t="s">
        <v>82</v>
      </c>
      <c r="AW277" s="14" t="s">
        <v>33</v>
      </c>
      <c r="AX277" s="14" t="s">
        <v>80</v>
      </c>
      <c r="AY277" s="246" t="s">
        <v>120</v>
      </c>
    </row>
    <row r="278" s="2" customFormat="1" ht="16.5" customHeight="1">
      <c r="A278" s="40"/>
      <c r="B278" s="41"/>
      <c r="C278" s="269" t="s">
        <v>298</v>
      </c>
      <c r="D278" s="269" t="s">
        <v>347</v>
      </c>
      <c r="E278" s="270" t="s">
        <v>937</v>
      </c>
      <c r="F278" s="271" t="s">
        <v>938</v>
      </c>
      <c r="G278" s="272" t="s">
        <v>612</v>
      </c>
      <c r="H278" s="273">
        <v>3</v>
      </c>
      <c r="I278" s="274"/>
      <c r="J278" s="275">
        <f>ROUND(I278*H278,2)</f>
        <v>0</v>
      </c>
      <c r="K278" s="271" t="s">
        <v>126</v>
      </c>
      <c r="L278" s="276"/>
      <c r="M278" s="277" t="s">
        <v>19</v>
      </c>
      <c r="N278" s="278" t="s">
        <v>43</v>
      </c>
      <c r="O278" s="86"/>
      <c r="P278" s="215">
        <f>O278*H278</f>
        <v>0</v>
      </c>
      <c r="Q278" s="215">
        <v>0.068000000000000005</v>
      </c>
      <c r="R278" s="215">
        <f>Q278*H278</f>
        <v>0.20400000000000002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182</v>
      </c>
      <c r="AT278" s="217" t="s">
        <v>347</v>
      </c>
      <c r="AU278" s="217" t="s">
        <v>82</v>
      </c>
      <c r="AY278" s="19" t="s">
        <v>120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127</v>
      </c>
      <c r="BM278" s="217" t="s">
        <v>939</v>
      </c>
    </row>
    <row r="279" s="2" customFormat="1">
      <c r="A279" s="40"/>
      <c r="B279" s="41"/>
      <c r="C279" s="42"/>
      <c r="D279" s="219" t="s">
        <v>129</v>
      </c>
      <c r="E279" s="42"/>
      <c r="F279" s="220" t="s">
        <v>938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129</v>
      </c>
      <c r="AU279" s="19" t="s">
        <v>82</v>
      </c>
    </row>
    <row r="280" s="2" customFormat="1" ht="16.5" customHeight="1">
      <c r="A280" s="40"/>
      <c r="B280" s="41"/>
      <c r="C280" s="206" t="s">
        <v>305</v>
      </c>
      <c r="D280" s="206" t="s">
        <v>122</v>
      </c>
      <c r="E280" s="207" t="s">
        <v>940</v>
      </c>
      <c r="F280" s="208" t="s">
        <v>941</v>
      </c>
      <c r="G280" s="209" t="s">
        <v>206</v>
      </c>
      <c r="H280" s="210">
        <v>0.32400000000000001</v>
      </c>
      <c r="I280" s="211"/>
      <c r="J280" s="212">
        <f>ROUND(I280*H280,2)</f>
        <v>0</v>
      </c>
      <c r="K280" s="208" t="s">
        <v>126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127</v>
      </c>
      <c r="AT280" s="217" t="s">
        <v>122</v>
      </c>
      <c r="AU280" s="217" t="s">
        <v>82</v>
      </c>
      <c r="AY280" s="19" t="s">
        <v>120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127</v>
      </c>
      <c r="BM280" s="217" t="s">
        <v>942</v>
      </c>
    </row>
    <row r="281" s="2" customFormat="1">
      <c r="A281" s="40"/>
      <c r="B281" s="41"/>
      <c r="C281" s="42"/>
      <c r="D281" s="219" t="s">
        <v>129</v>
      </c>
      <c r="E281" s="42"/>
      <c r="F281" s="220" t="s">
        <v>943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129</v>
      </c>
      <c r="AU281" s="19" t="s">
        <v>82</v>
      </c>
    </row>
    <row r="282" s="2" customFormat="1">
      <c r="A282" s="40"/>
      <c r="B282" s="41"/>
      <c r="C282" s="42"/>
      <c r="D282" s="224" t="s">
        <v>131</v>
      </c>
      <c r="E282" s="42"/>
      <c r="F282" s="225" t="s">
        <v>944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131</v>
      </c>
      <c r="AU282" s="19" t="s">
        <v>82</v>
      </c>
    </row>
    <row r="283" s="13" customFormat="1">
      <c r="A283" s="13"/>
      <c r="B283" s="226"/>
      <c r="C283" s="227"/>
      <c r="D283" s="219" t="s">
        <v>144</v>
      </c>
      <c r="E283" s="228" t="s">
        <v>19</v>
      </c>
      <c r="F283" s="229" t="s">
        <v>945</v>
      </c>
      <c r="G283" s="227"/>
      <c r="H283" s="228" t="s">
        <v>19</v>
      </c>
      <c r="I283" s="230"/>
      <c r="J283" s="227"/>
      <c r="K283" s="227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144</v>
      </c>
      <c r="AU283" s="235" t="s">
        <v>82</v>
      </c>
      <c r="AV283" s="13" t="s">
        <v>80</v>
      </c>
      <c r="AW283" s="13" t="s">
        <v>33</v>
      </c>
      <c r="AX283" s="13" t="s">
        <v>72</v>
      </c>
      <c r="AY283" s="235" t="s">
        <v>120</v>
      </c>
    </row>
    <row r="284" s="14" customFormat="1">
      <c r="A284" s="14"/>
      <c r="B284" s="236"/>
      <c r="C284" s="237"/>
      <c r="D284" s="219" t="s">
        <v>144</v>
      </c>
      <c r="E284" s="238" t="s">
        <v>19</v>
      </c>
      <c r="F284" s="239" t="s">
        <v>514</v>
      </c>
      <c r="G284" s="237"/>
      <c r="H284" s="240">
        <v>0.32400000000000001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144</v>
      </c>
      <c r="AU284" s="246" t="s">
        <v>82</v>
      </c>
      <c r="AV284" s="14" t="s">
        <v>82</v>
      </c>
      <c r="AW284" s="14" t="s">
        <v>33</v>
      </c>
      <c r="AX284" s="14" t="s">
        <v>80</v>
      </c>
      <c r="AY284" s="246" t="s">
        <v>120</v>
      </c>
    </row>
    <row r="285" s="2" customFormat="1" ht="16.5" customHeight="1">
      <c r="A285" s="40"/>
      <c r="B285" s="41"/>
      <c r="C285" s="206" t="s">
        <v>7</v>
      </c>
      <c r="D285" s="206" t="s">
        <v>122</v>
      </c>
      <c r="E285" s="207" t="s">
        <v>946</v>
      </c>
      <c r="F285" s="208" t="s">
        <v>947</v>
      </c>
      <c r="G285" s="209" t="s">
        <v>206</v>
      </c>
      <c r="H285" s="210">
        <v>0.053999999999999999</v>
      </c>
      <c r="I285" s="211"/>
      <c r="J285" s="212">
        <f>ROUND(I285*H285,2)</f>
        <v>0</v>
      </c>
      <c r="K285" s="208" t="s">
        <v>126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127</v>
      </c>
      <c r="AT285" s="217" t="s">
        <v>122</v>
      </c>
      <c r="AU285" s="217" t="s">
        <v>82</v>
      </c>
      <c r="AY285" s="19" t="s">
        <v>120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127</v>
      </c>
      <c r="BM285" s="217" t="s">
        <v>948</v>
      </c>
    </row>
    <row r="286" s="2" customFormat="1">
      <c r="A286" s="40"/>
      <c r="B286" s="41"/>
      <c r="C286" s="42"/>
      <c r="D286" s="219" t="s">
        <v>129</v>
      </c>
      <c r="E286" s="42"/>
      <c r="F286" s="220" t="s">
        <v>949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129</v>
      </c>
      <c r="AU286" s="19" t="s">
        <v>82</v>
      </c>
    </row>
    <row r="287" s="2" customFormat="1">
      <c r="A287" s="40"/>
      <c r="B287" s="41"/>
      <c r="C287" s="42"/>
      <c r="D287" s="224" t="s">
        <v>131</v>
      </c>
      <c r="E287" s="42"/>
      <c r="F287" s="225" t="s">
        <v>950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131</v>
      </c>
      <c r="AU287" s="19" t="s">
        <v>82</v>
      </c>
    </row>
    <row r="288" s="13" customFormat="1">
      <c r="A288" s="13"/>
      <c r="B288" s="226"/>
      <c r="C288" s="227"/>
      <c r="D288" s="219" t="s">
        <v>144</v>
      </c>
      <c r="E288" s="228" t="s">
        <v>19</v>
      </c>
      <c r="F288" s="229" t="s">
        <v>951</v>
      </c>
      <c r="G288" s="227"/>
      <c r="H288" s="228" t="s">
        <v>19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144</v>
      </c>
      <c r="AU288" s="235" t="s">
        <v>82</v>
      </c>
      <c r="AV288" s="13" t="s">
        <v>80</v>
      </c>
      <c r="AW288" s="13" t="s">
        <v>33</v>
      </c>
      <c r="AX288" s="13" t="s">
        <v>72</v>
      </c>
      <c r="AY288" s="235" t="s">
        <v>120</v>
      </c>
    </row>
    <row r="289" s="14" customFormat="1">
      <c r="A289" s="14"/>
      <c r="B289" s="236"/>
      <c r="C289" s="237"/>
      <c r="D289" s="219" t="s">
        <v>144</v>
      </c>
      <c r="E289" s="238" t="s">
        <v>19</v>
      </c>
      <c r="F289" s="239" t="s">
        <v>952</v>
      </c>
      <c r="G289" s="237"/>
      <c r="H289" s="240">
        <v>0.053999999999999999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144</v>
      </c>
      <c r="AU289" s="246" t="s">
        <v>82</v>
      </c>
      <c r="AV289" s="14" t="s">
        <v>82</v>
      </c>
      <c r="AW289" s="14" t="s">
        <v>33</v>
      </c>
      <c r="AX289" s="14" t="s">
        <v>80</v>
      </c>
      <c r="AY289" s="246" t="s">
        <v>120</v>
      </c>
    </row>
    <row r="290" s="2" customFormat="1" ht="16.5" customHeight="1">
      <c r="A290" s="40"/>
      <c r="B290" s="41"/>
      <c r="C290" s="206" t="s">
        <v>356</v>
      </c>
      <c r="D290" s="206" t="s">
        <v>122</v>
      </c>
      <c r="E290" s="207" t="s">
        <v>523</v>
      </c>
      <c r="F290" s="208" t="s">
        <v>524</v>
      </c>
      <c r="G290" s="209" t="s">
        <v>125</v>
      </c>
      <c r="H290" s="210">
        <v>0.71999999999999997</v>
      </c>
      <c r="I290" s="211"/>
      <c r="J290" s="212">
        <f>ROUND(I290*H290,2)</f>
        <v>0</v>
      </c>
      <c r="K290" s="208" t="s">
        <v>126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0.0063200000000000001</v>
      </c>
      <c r="R290" s="215">
        <f>Q290*H290</f>
        <v>0.0045503999999999996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127</v>
      </c>
      <c r="AT290" s="217" t="s">
        <v>122</v>
      </c>
      <c r="AU290" s="217" t="s">
        <v>82</v>
      </c>
      <c r="AY290" s="19" t="s">
        <v>120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127</v>
      </c>
      <c r="BM290" s="217" t="s">
        <v>953</v>
      </c>
    </row>
    <row r="291" s="2" customFormat="1">
      <c r="A291" s="40"/>
      <c r="B291" s="41"/>
      <c r="C291" s="42"/>
      <c r="D291" s="219" t="s">
        <v>129</v>
      </c>
      <c r="E291" s="42"/>
      <c r="F291" s="220" t="s">
        <v>526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129</v>
      </c>
      <c r="AU291" s="19" t="s">
        <v>82</v>
      </c>
    </row>
    <row r="292" s="2" customFormat="1">
      <c r="A292" s="40"/>
      <c r="B292" s="41"/>
      <c r="C292" s="42"/>
      <c r="D292" s="224" t="s">
        <v>131</v>
      </c>
      <c r="E292" s="42"/>
      <c r="F292" s="225" t="s">
        <v>527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131</v>
      </c>
      <c r="AU292" s="19" t="s">
        <v>82</v>
      </c>
    </row>
    <row r="293" s="13" customFormat="1">
      <c r="A293" s="13"/>
      <c r="B293" s="226"/>
      <c r="C293" s="227"/>
      <c r="D293" s="219" t="s">
        <v>144</v>
      </c>
      <c r="E293" s="228" t="s">
        <v>19</v>
      </c>
      <c r="F293" s="229" t="s">
        <v>945</v>
      </c>
      <c r="G293" s="227"/>
      <c r="H293" s="228" t="s">
        <v>19</v>
      </c>
      <c r="I293" s="230"/>
      <c r="J293" s="227"/>
      <c r="K293" s="227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144</v>
      </c>
      <c r="AU293" s="235" t="s">
        <v>82</v>
      </c>
      <c r="AV293" s="13" t="s">
        <v>80</v>
      </c>
      <c r="AW293" s="13" t="s">
        <v>33</v>
      </c>
      <c r="AX293" s="13" t="s">
        <v>72</v>
      </c>
      <c r="AY293" s="235" t="s">
        <v>120</v>
      </c>
    </row>
    <row r="294" s="14" customFormat="1">
      <c r="A294" s="14"/>
      <c r="B294" s="236"/>
      <c r="C294" s="237"/>
      <c r="D294" s="219" t="s">
        <v>144</v>
      </c>
      <c r="E294" s="238" t="s">
        <v>19</v>
      </c>
      <c r="F294" s="239" t="s">
        <v>954</v>
      </c>
      <c r="G294" s="237"/>
      <c r="H294" s="240">
        <v>0.71999999999999997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144</v>
      </c>
      <c r="AU294" s="246" t="s">
        <v>82</v>
      </c>
      <c r="AV294" s="14" t="s">
        <v>82</v>
      </c>
      <c r="AW294" s="14" t="s">
        <v>33</v>
      </c>
      <c r="AX294" s="14" t="s">
        <v>80</v>
      </c>
      <c r="AY294" s="246" t="s">
        <v>120</v>
      </c>
    </row>
    <row r="295" s="2" customFormat="1" ht="16.5" customHeight="1">
      <c r="A295" s="40"/>
      <c r="B295" s="41"/>
      <c r="C295" s="206" t="s">
        <v>377</v>
      </c>
      <c r="D295" s="206" t="s">
        <v>122</v>
      </c>
      <c r="E295" s="207" t="s">
        <v>955</v>
      </c>
      <c r="F295" s="208" t="s">
        <v>956</v>
      </c>
      <c r="G295" s="209" t="s">
        <v>125</v>
      </c>
      <c r="H295" s="210">
        <v>0.71999999999999997</v>
      </c>
      <c r="I295" s="211"/>
      <c r="J295" s="212">
        <f>ROUND(I295*H295,2)</f>
        <v>0</v>
      </c>
      <c r="K295" s="208" t="s">
        <v>126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0.0063899999999999998</v>
      </c>
      <c r="R295" s="215">
        <f>Q295*H295</f>
        <v>0.0046007999999999995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127</v>
      </c>
      <c r="AT295" s="217" t="s">
        <v>122</v>
      </c>
      <c r="AU295" s="217" t="s">
        <v>82</v>
      </c>
      <c r="AY295" s="19" t="s">
        <v>120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127</v>
      </c>
      <c r="BM295" s="217" t="s">
        <v>957</v>
      </c>
    </row>
    <row r="296" s="2" customFormat="1">
      <c r="A296" s="40"/>
      <c r="B296" s="41"/>
      <c r="C296" s="42"/>
      <c r="D296" s="219" t="s">
        <v>129</v>
      </c>
      <c r="E296" s="42"/>
      <c r="F296" s="220" t="s">
        <v>958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129</v>
      </c>
      <c r="AU296" s="19" t="s">
        <v>82</v>
      </c>
    </row>
    <row r="297" s="2" customFormat="1">
      <c r="A297" s="40"/>
      <c r="B297" s="41"/>
      <c r="C297" s="42"/>
      <c r="D297" s="224" t="s">
        <v>131</v>
      </c>
      <c r="E297" s="42"/>
      <c r="F297" s="225" t="s">
        <v>959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131</v>
      </c>
      <c r="AU297" s="19" t="s">
        <v>82</v>
      </c>
    </row>
    <row r="298" s="13" customFormat="1">
      <c r="A298" s="13"/>
      <c r="B298" s="226"/>
      <c r="C298" s="227"/>
      <c r="D298" s="219" t="s">
        <v>144</v>
      </c>
      <c r="E298" s="228" t="s">
        <v>19</v>
      </c>
      <c r="F298" s="229" t="s">
        <v>960</v>
      </c>
      <c r="G298" s="227"/>
      <c r="H298" s="228" t="s">
        <v>19</v>
      </c>
      <c r="I298" s="230"/>
      <c r="J298" s="227"/>
      <c r="K298" s="227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144</v>
      </c>
      <c r="AU298" s="235" t="s">
        <v>82</v>
      </c>
      <c r="AV298" s="13" t="s">
        <v>80</v>
      </c>
      <c r="AW298" s="13" t="s">
        <v>33</v>
      </c>
      <c r="AX298" s="13" t="s">
        <v>72</v>
      </c>
      <c r="AY298" s="235" t="s">
        <v>120</v>
      </c>
    </row>
    <row r="299" s="14" customFormat="1">
      <c r="A299" s="14"/>
      <c r="B299" s="236"/>
      <c r="C299" s="237"/>
      <c r="D299" s="219" t="s">
        <v>144</v>
      </c>
      <c r="E299" s="238" t="s">
        <v>19</v>
      </c>
      <c r="F299" s="239" t="s">
        <v>961</v>
      </c>
      <c r="G299" s="237"/>
      <c r="H299" s="240">
        <v>0.71999999999999997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144</v>
      </c>
      <c r="AU299" s="246" t="s">
        <v>82</v>
      </c>
      <c r="AV299" s="14" t="s">
        <v>82</v>
      </c>
      <c r="AW299" s="14" t="s">
        <v>33</v>
      </c>
      <c r="AX299" s="14" t="s">
        <v>80</v>
      </c>
      <c r="AY299" s="246" t="s">
        <v>120</v>
      </c>
    </row>
    <row r="300" s="12" customFormat="1" ht="22.8" customHeight="1">
      <c r="A300" s="12"/>
      <c r="B300" s="190"/>
      <c r="C300" s="191"/>
      <c r="D300" s="192" t="s">
        <v>71</v>
      </c>
      <c r="E300" s="204" t="s">
        <v>165</v>
      </c>
      <c r="F300" s="204" t="s">
        <v>962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SUM(P301:P305)</f>
        <v>0</v>
      </c>
      <c r="Q300" s="198"/>
      <c r="R300" s="199">
        <f>SUM(R301:R305)</f>
        <v>0.00021104999999999998</v>
      </c>
      <c r="S300" s="198"/>
      <c r="T300" s="200">
        <f>SUM(T301:T305)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80</v>
      </c>
      <c r="AT300" s="202" t="s">
        <v>71</v>
      </c>
      <c r="AU300" s="202" t="s">
        <v>80</v>
      </c>
      <c r="AY300" s="201" t="s">
        <v>120</v>
      </c>
      <c r="BK300" s="203">
        <f>SUM(BK301:BK305)</f>
        <v>0</v>
      </c>
    </row>
    <row r="301" s="2" customFormat="1" ht="16.5" customHeight="1">
      <c r="A301" s="40"/>
      <c r="B301" s="41"/>
      <c r="C301" s="206" t="s">
        <v>382</v>
      </c>
      <c r="D301" s="206" t="s">
        <v>122</v>
      </c>
      <c r="E301" s="207" t="s">
        <v>963</v>
      </c>
      <c r="F301" s="208" t="s">
        <v>964</v>
      </c>
      <c r="G301" s="209" t="s">
        <v>168</v>
      </c>
      <c r="H301" s="210">
        <v>1.0049999999999999</v>
      </c>
      <c r="I301" s="211"/>
      <c r="J301" s="212">
        <f>ROUND(I301*H301,2)</f>
        <v>0</v>
      </c>
      <c r="K301" s="208" t="s">
        <v>126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0.00021000000000000001</v>
      </c>
      <c r="R301" s="215">
        <f>Q301*H301</f>
        <v>0.00021104999999999998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127</v>
      </c>
      <c r="AT301" s="217" t="s">
        <v>122</v>
      </c>
      <c r="AU301" s="217" t="s">
        <v>82</v>
      </c>
      <c r="AY301" s="19" t="s">
        <v>120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127</v>
      </c>
      <c r="BM301" s="217" t="s">
        <v>965</v>
      </c>
    </row>
    <row r="302" s="2" customFormat="1">
      <c r="A302" s="40"/>
      <c r="B302" s="41"/>
      <c r="C302" s="42"/>
      <c r="D302" s="219" t="s">
        <v>129</v>
      </c>
      <c r="E302" s="42"/>
      <c r="F302" s="220" t="s">
        <v>966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129</v>
      </c>
      <c r="AU302" s="19" t="s">
        <v>82</v>
      </c>
    </row>
    <row r="303" s="2" customFormat="1">
      <c r="A303" s="40"/>
      <c r="B303" s="41"/>
      <c r="C303" s="42"/>
      <c r="D303" s="224" t="s">
        <v>131</v>
      </c>
      <c r="E303" s="42"/>
      <c r="F303" s="225" t="s">
        <v>967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131</v>
      </c>
      <c r="AU303" s="19" t="s">
        <v>82</v>
      </c>
    </row>
    <row r="304" s="13" customFormat="1">
      <c r="A304" s="13"/>
      <c r="B304" s="226"/>
      <c r="C304" s="227"/>
      <c r="D304" s="219" t="s">
        <v>144</v>
      </c>
      <c r="E304" s="228" t="s">
        <v>19</v>
      </c>
      <c r="F304" s="229" t="s">
        <v>968</v>
      </c>
      <c r="G304" s="227"/>
      <c r="H304" s="228" t="s">
        <v>19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144</v>
      </c>
      <c r="AU304" s="235" t="s">
        <v>82</v>
      </c>
      <c r="AV304" s="13" t="s">
        <v>80</v>
      </c>
      <c r="AW304" s="13" t="s">
        <v>33</v>
      </c>
      <c r="AX304" s="13" t="s">
        <v>72</v>
      </c>
      <c r="AY304" s="235" t="s">
        <v>120</v>
      </c>
    </row>
    <row r="305" s="14" customFormat="1">
      <c r="A305" s="14"/>
      <c r="B305" s="236"/>
      <c r="C305" s="237"/>
      <c r="D305" s="219" t="s">
        <v>144</v>
      </c>
      <c r="E305" s="238" t="s">
        <v>19</v>
      </c>
      <c r="F305" s="239" t="s">
        <v>969</v>
      </c>
      <c r="G305" s="237"/>
      <c r="H305" s="240">
        <v>1.0049999999999999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144</v>
      </c>
      <c r="AU305" s="246" t="s">
        <v>82</v>
      </c>
      <c r="AV305" s="14" t="s">
        <v>82</v>
      </c>
      <c r="AW305" s="14" t="s">
        <v>33</v>
      </c>
      <c r="AX305" s="14" t="s">
        <v>80</v>
      </c>
      <c r="AY305" s="246" t="s">
        <v>120</v>
      </c>
    </row>
    <row r="306" s="12" customFormat="1" ht="22.8" customHeight="1">
      <c r="A306" s="12"/>
      <c r="B306" s="190"/>
      <c r="C306" s="191"/>
      <c r="D306" s="192" t="s">
        <v>71</v>
      </c>
      <c r="E306" s="204" t="s">
        <v>182</v>
      </c>
      <c r="F306" s="204" t="s">
        <v>565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SUM(P307:P525)</f>
        <v>0</v>
      </c>
      <c r="Q306" s="198"/>
      <c r="R306" s="199">
        <f>SUM(R307:R525)</f>
        <v>5.6956744000000006</v>
      </c>
      <c r="S306" s="198"/>
      <c r="T306" s="200">
        <f>SUM(T307:T525)</f>
        <v>26.486609999999999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80</v>
      </c>
      <c r="AT306" s="202" t="s">
        <v>71</v>
      </c>
      <c r="AU306" s="202" t="s">
        <v>80</v>
      </c>
      <c r="AY306" s="201" t="s">
        <v>120</v>
      </c>
      <c r="BK306" s="203">
        <f>SUM(BK307:BK525)</f>
        <v>0</v>
      </c>
    </row>
    <row r="307" s="2" customFormat="1" ht="16.5" customHeight="1">
      <c r="A307" s="40"/>
      <c r="B307" s="41"/>
      <c r="C307" s="206" t="s">
        <v>388</v>
      </c>
      <c r="D307" s="206" t="s">
        <v>122</v>
      </c>
      <c r="E307" s="207" t="s">
        <v>970</v>
      </c>
      <c r="F307" s="208" t="s">
        <v>971</v>
      </c>
      <c r="G307" s="209" t="s">
        <v>168</v>
      </c>
      <c r="H307" s="210">
        <v>78</v>
      </c>
      <c r="I307" s="211"/>
      <c r="J307" s="212">
        <f>ROUND(I307*H307,2)</f>
        <v>0</v>
      </c>
      <c r="K307" s="208" t="s">
        <v>126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0.32000000000000001</v>
      </c>
      <c r="T307" s="216">
        <f>S307*H307</f>
        <v>24.960000000000001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127</v>
      </c>
      <c r="AT307" s="217" t="s">
        <v>122</v>
      </c>
      <c r="AU307" s="217" t="s">
        <v>82</v>
      </c>
      <c r="AY307" s="19" t="s">
        <v>120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127</v>
      </c>
      <c r="BM307" s="217" t="s">
        <v>972</v>
      </c>
    </row>
    <row r="308" s="2" customFormat="1">
      <c r="A308" s="40"/>
      <c r="B308" s="41"/>
      <c r="C308" s="42"/>
      <c r="D308" s="219" t="s">
        <v>129</v>
      </c>
      <c r="E308" s="42"/>
      <c r="F308" s="220" t="s">
        <v>973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129</v>
      </c>
      <c r="AU308" s="19" t="s">
        <v>82</v>
      </c>
    </row>
    <row r="309" s="2" customFormat="1">
      <c r="A309" s="40"/>
      <c r="B309" s="41"/>
      <c r="C309" s="42"/>
      <c r="D309" s="224" t="s">
        <v>131</v>
      </c>
      <c r="E309" s="42"/>
      <c r="F309" s="225" t="s">
        <v>974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131</v>
      </c>
      <c r="AU309" s="19" t="s">
        <v>82</v>
      </c>
    </row>
    <row r="310" s="13" customFormat="1">
      <c r="A310" s="13"/>
      <c r="B310" s="226"/>
      <c r="C310" s="227"/>
      <c r="D310" s="219" t="s">
        <v>144</v>
      </c>
      <c r="E310" s="228" t="s">
        <v>19</v>
      </c>
      <c r="F310" s="229" t="s">
        <v>975</v>
      </c>
      <c r="G310" s="227"/>
      <c r="H310" s="228" t="s">
        <v>19</v>
      </c>
      <c r="I310" s="230"/>
      <c r="J310" s="227"/>
      <c r="K310" s="227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144</v>
      </c>
      <c r="AU310" s="235" t="s">
        <v>82</v>
      </c>
      <c r="AV310" s="13" t="s">
        <v>80</v>
      </c>
      <c r="AW310" s="13" t="s">
        <v>33</v>
      </c>
      <c r="AX310" s="13" t="s">
        <v>72</v>
      </c>
      <c r="AY310" s="235" t="s">
        <v>120</v>
      </c>
    </row>
    <row r="311" s="14" customFormat="1">
      <c r="A311" s="14"/>
      <c r="B311" s="236"/>
      <c r="C311" s="237"/>
      <c r="D311" s="219" t="s">
        <v>144</v>
      </c>
      <c r="E311" s="238" t="s">
        <v>19</v>
      </c>
      <c r="F311" s="239" t="s">
        <v>742</v>
      </c>
      <c r="G311" s="237"/>
      <c r="H311" s="240">
        <v>78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144</v>
      </c>
      <c r="AU311" s="246" t="s">
        <v>82</v>
      </c>
      <c r="AV311" s="14" t="s">
        <v>82</v>
      </c>
      <c r="AW311" s="14" t="s">
        <v>33</v>
      </c>
      <c r="AX311" s="14" t="s">
        <v>80</v>
      </c>
      <c r="AY311" s="246" t="s">
        <v>120</v>
      </c>
    </row>
    <row r="312" s="2" customFormat="1" ht="16.5" customHeight="1">
      <c r="A312" s="40"/>
      <c r="B312" s="41"/>
      <c r="C312" s="206" t="s">
        <v>394</v>
      </c>
      <c r="D312" s="206" t="s">
        <v>122</v>
      </c>
      <c r="E312" s="207" t="s">
        <v>976</v>
      </c>
      <c r="F312" s="208" t="s">
        <v>977</v>
      </c>
      <c r="G312" s="209" t="s">
        <v>612</v>
      </c>
      <c r="H312" s="210">
        <v>3</v>
      </c>
      <c r="I312" s="211"/>
      <c r="J312" s="212">
        <f>ROUND(I312*H312,2)</f>
        <v>0</v>
      </c>
      <c r="K312" s="208" t="s">
        <v>126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0.00167</v>
      </c>
      <c r="R312" s="215">
        <f>Q312*H312</f>
        <v>0.0050100000000000006</v>
      </c>
      <c r="S312" s="215">
        <v>0.010670000000000001</v>
      </c>
      <c r="T312" s="216">
        <f>S312*H312</f>
        <v>0.032010000000000004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127</v>
      </c>
      <c r="AT312" s="217" t="s">
        <v>122</v>
      </c>
      <c r="AU312" s="217" t="s">
        <v>82</v>
      </c>
      <c r="AY312" s="19" t="s">
        <v>120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127</v>
      </c>
      <c r="BM312" s="217" t="s">
        <v>978</v>
      </c>
    </row>
    <row r="313" s="2" customFormat="1">
      <c r="A313" s="40"/>
      <c r="B313" s="41"/>
      <c r="C313" s="42"/>
      <c r="D313" s="219" t="s">
        <v>129</v>
      </c>
      <c r="E313" s="42"/>
      <c r="F313" s="220" t="s">
        <v>979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129</v>
      </c>
      <c r="AU313" s="19" t="s">
        <v>82</v>
      </c>
    </row>
    <row r="314" s="2" customFormat="1">
      <c r="A314" s="40"/>
      <c r="B314" s="41"/>
      <c r="C314" s="42"/>
      <c r="D314" s="224" t="s">
        <v>131</v>
      </c>
      <c r="E314" s="42"/>
      <c r="F314" s="225" t="s">
        <v>980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131</v>
      </c>
      <c r="AU314" s="19" t="s">
        <v>82</v>
      </c>
    </row>
    <row r="315" s="13" customFormat="1">
      <c r="A315" s="13"/>
      <c r="B315" s="226"/>
      <c r="C315" s="227"/>
      <c r="D315" s="219" t="s">
        <v>144</v>
      </c>
      <c r="E315" s="228" t="s">
        <v>19</v>
      </c>
      <c r="F315" s="229" t="s">
        <v>981</v>
      </c>
      <c r="G315" s="227"/>
      <c r="H315" s="228" t="s">
        <v>19</v>
      </c>
      <c r="I315" s="230"/>
      <c r="J315" s="227"/>
      <c r="K315" s="227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144</v>
      </c>
      <c r="AU315" s="235" t="s">
        <v>82</v>
      </c>
      <c r="AV315" s="13" t="s">
        <v>80</v>
      </c>
      <c r="AW315" s="13" t="s">
        <v>33</v>
      </c>
      <c r="AX315" s="13" t="s">
        <v>72</v>
      </c>
      <c r="AY315" s="235" t="s">
        <v>120</v>
      </c>
    </row>
    <row r="316" s="14" customFormat="1">
      <c r="A316" s="14"/>
      <c r="B316" s="236"/>
      <c r="C316" s="237"/>
      <c r="D316" s="219" t="s">
        <v>144</v>
      </c>
      <c r="E316" s="238" t="s">
        <v>19</v>
      </c>
      <c r="F316" s="239" t="s">
        <v>80</v>
      </c>
      <c r="G316" s="237"/>
      <c r="H316" s="240">
        <v>1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144</v>
      </c>
      <c r="AU316" s="246" t="s">
        <v>82</v>
      </c>
      <c r="AV316" s="14" t="s">
        <v>82</v>
      </c>
      <c r="AW316" s="14" t="s">
        <v>33</v>
      </c>
      <c r="AX316" s="14" t="s">
        <v>72</v>
      </c>
      <c r="AY316" s="246" t="s">
        <v>120</v>
      </c>
    </row>
    <row r="317" s="13" customFormat="1">
      <c r="A317" s="13"/>
      <c r="B317" s="226"/>
      <c r="C317" s="227"/>
      <c r="D317" s="219" t="s">
        <v>144</v>
      </c>
      <c r="E317" s="228" t="s">
        <v>19</v>
      </c>
      <c r="F317" s="229" t="s">
        <v>982</v>
      </c>
      <c r="G317" s="227"/>
      <c r="H317" s="228" t="s">
        <v>19</v>
      </c>
      <c r="I317" s="230"/>
      <c r="J317" s="227"/>
      <c r="K317" s="227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144</v>
      </c>
      <c r="AU317" s="235" t="s">
        <v>82</v>
      </c>
      <c r="AV317" s="13" t="s">
        <v>80</v>
      </c>
      <c r="AW317" s="13" t="s">
        <v>33</v>
      </c>
      <c r="AX317" s="13" t="s">
        <v>72</v>
      </c>
      <c r="AY317" s="235" t="s">
        <v>120</v>
      </c>
    </row>
    <row r="318" s="14" customFormat="1">
      <c r="A318" s="14"/>
      <c r="B318" s="236"/>
      <c r="C318" s="237"/>
      <c r="D318" s="219" t="s">
        <v>144</v>
      </c>
      <c r="E318" s="238" t="s">
        <v>19</v>
      </c>
      <c r="F318" s="239" t="s">
        <v>80</v>
      </c>
      <c r="G318" s="237"/>
      <c r="H318" s="240">
        <v>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144</v>
      </c>
      <c r="AU318" s="246" t="s">
        <v>82</v>
      </c>
      <c r="AV318" s="14" t="s">
        <v>82</v>
      </c>
      <c r="AW318" s="14" t="s">
        <v>33</v>
      </c>
      <c r="AX318" s="14" t="s">
        <v>72</v>
      </c>
      <c r="AY318" s="246" t="s">
        <v>120</v>
      </c>
    </row>
    <row r="319" s="13" customFormat="1">
      <c r="A319" s="13"/>
      <c r="B319" s="226"/>
      <c r="C319" s="227"/>
      <c r="D319" s="219" t="s">
        <v>144</v>
      </c>
      <c r="E319" s="228" t="s">
        <v>19</v>
      </c>
      <c r="F319" s="229" t="s">
        <v>983</v>
      </c>
      <c r="G319" s="227"/>
      <c r="H319" s="228" t="s">
        <v>19</v>
      </c>
      <c r="I319" s="230"/>
      <c r="J319" s="227"/>
      <c r="K319" s="227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144</v>
      </c>
      <c r="AU319" s="235" t="s">
        <v>82</v>
      </c>
      <c r="AV319" s="13" t="s">
        <v>80</v>
      </c>
      <c r="AW319" s="13" t="s">
        <v>33</v>
      </c>
      <c r="AX319" s="13" t="s">
        <v>72</v>
      </c>
      <c r="AY319" s="235" t="s">
        <v>120</v>
      </c>
    </row>
    <row r="320" s="14" customFormat="1">
      <c r="A320" s="14"/>
      <c r="B320" s="236"/>
      <c r="C320" s="237"/>
      <c r="D320" s="219" t="s">
        <v>144</v>
      </c>
      <c r="E320" s="238" t="s">
        <v>19</v>
      </c>
      <c r="F320" s="239" t="s">
        <v>80</v>
      </c>
      <c r="G320" s="237"/>
      <c r="H320" s="240">
        <v>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144</v>
      </c>
      <c r="AU320" s="246" t="s">
        <v>82</v>
      </c>
      <c r="AV320" s="14" t="s">
        <v>82</v>
      </c>
      <c r="AW320" s="14" t="s">
        <v>33</v>
      </c>
      <c r="AX320" s="14" t="s">
        <v>72</v>
      </c>
      <c r="AY320" s="246" t="s">
        <v>120</v>
      </c>
    </row>
    <row r="321" s="15" customFormat="1">
      <c r="A321" s="15"/>
      <c r="B321" s="247"/>
      <c r="C321" s="248"/>
      <c r="D321" s="219" t="s">
        <v>144</v>
      </c>
      <c r="E321" s="249" t="s">
        <v>19</v>
      </c>
      <c r="F321" s="250" t="s">
        <v>202</v>
      </c>
      <c r="G321" s="248"/>
      <c r="H321" s="251">
        <v>3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7" t="s">
        <v>144</v>
      </c>
      <c r="AU321" s="257" t="s">
        <v>82</v>
      </c>
      <c r="AV321" s="15" t="s">
        <v>127</v>
      </c>
      <c r="AW321" s="15" t="s">
        <v>33</v>
      </c>
      <c r="AX321" s="15" t="s">
        <v>80</v>
      </c>
      <c r="AY321" s="257" t="s">
        <v>120</v>
      </c>
    </row>
    <row r="322" s="2" customFormat="1" ht="16.5" customHeight="1">
      <c r="A322" s="40"/>
      <c r="B322" s="41"/>
      <c r="C322" s="269" t="s">
        <v>400</v>
      </c>
      <c r="D322" s="269" t="s">
        <v>347</v>
      </c>
      <c r="E322" s="270" t="s">
        <v>984</v>
      </c>
      <c r="F322" s="271" t="s">
        <v>985</v>
      </c>
      <c r="G322" s="272" t="s">
        <v>612</v>
      </c>
      <c r="H322" s="273">
        <v>1</v>
      </c>
      <c r="I322" s="274"/>
      <c r="J322" s="275">
        <f>ROUND(I322*H322,2)</f>
        <v>0</v>
      </c>
      <c r="K322" s="271" t="s">
        <v>126</v>
      </c>
      <c r="L322" s="276"/>
      <c r="M322" s="277" t="s">
        <v>19</v>
      </c>
      <c r="N322" s="278" t="s">
        <v>43</v>
      </c>
      <c r="O322" s="86"/>
      <c r="P322" s="215">
        <f>O322*H322</f>
        <v>0</v>
      </c>
      <c r="Q322" s="215">
        <v>0.016</v>
      </c>
      <c r="R322" s="215">
        <f>Q322*H322</f>
        <v>0.016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182</v>
      </c>
      <c r="AT322" s="217" t="s">
        <v>347</v>
      </c>
      <c r="AU322" s="217" t="s">
        <v>82</v>
      </c>
      <c r="AY322" s="19" t="s">
        <v>120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127</v>
      </c>
      <c r="BM322" s="217" t="s">
        <v>986</v>
      </c>
    </row>
    <row r="323" s="2" customFormat="1">
      <c r="A323" s="40"/>
      <c r="B323" s="41"/>
      <c r="C323" s="42"/>
      <c r="D323" s="219" t="s">
        <v>129</v>
      </c>
      <c r="E323" s="42"/>
      <c r="F323" s="220" t="s">
        <v>985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129</v>
      </c>
      <c r="AU323" s="19" t="s">
        <v>82</v>
      </c>
    </row>
    <row r="324" s="2" customFormat="1" ht="16.5" customHeight="1">
      <c r="A324" s="40"/>
      <c r="B324" s="41"/>
      <c r="C324" s="269" t="s">
        <v>408</v>
      </c>
      <c r="D324" s="269" t="s">
        <v>347</v>
      </c>
      <c r="E324" s="270" t="s">
        <v>987</v>
      </c>
      <c r="F324" s="271" t="s">
        <v>988</v>
      </c>
      <c r="G324" s="272" t="s">
        <v>612</v>
      </c>
      <c r="H324" s="273">
        <v>1</v>
      </c>
      <c r="I324" s="274"/>
      <c r="J324" s="275">
        <f>ROUND(I324*H324,2)</f>
        <v>0</v>
      </c>
      <c r="K324" s="271" t="s">
        <v>126</v>
      </c>
      <c r="L324" s="276"/>
      <c r="M324" s="277" t="s">
        <v>19</v>
      </c>
      <c r="N324" s="278" t="s">
        <v>43</v>
      </c>
      <c r="O324" s="86"/>
      <c r="P324" s="215">
        <f>O324*H324</f>
        <v>0</v>
      </c>
      <c r="Q324" s="215">
        <v>0.0095999999999999992</v>
      </c>
      <c r="R324" s="215">
        <f>Q324*H324</f>
        <v>0.0095999999999999992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182</v>
      </c>
      <c r="AT324" s="217" t="s">
        <v>347</v>
      </c>
      <c r="AU324" s="217" t="s">
        <v>82</v>
      </c>
      <c r="AY324" s="19" t="s">
        <v>120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127</v>
      </c>
      <c r="BM324" s="217" t="s">
        <v>989</v>
      </c>
    </row>
    <row r="325" s="2" customFormat="1">
      <c r="A325" s="40"/>
      <c r="B325" s="41"/>
      <c r="C325" s="42"/>
      <c r="D325" s="219" t="s">
        <v>129</v>
      </c>
      <c r="E325" s="42"/>
      <c r="F325" s="220" t="s">
        <v>988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129</v>
      </c>
      <c r="AU325" s="19" t="s">
        <v>82</v>
      </c>
    </row>
    <row r="326" s="2" customFormat="1" ht="16.5" customHeight="1">
      <c r="A326" s="40"/>
      <c r="B326" s="41"/>
      <c r="C326" s="269" t="s">
        <v>418</v>
      </c>
      <c r="D326" s="269" t="s">
        <v>347</v>
      </c>
      <c r="E326" s="270" t="s">
        <v>990</v>
      </c>
      <c r="F326" s="271" t="s">
        <v>991</v>
      </c>
      <c r="G326" s="272" t="s">
        <v>612</v>
      </c>
      <c r="H326" s="273">
        <v>1</v>
      </c>
      <c r="I326" s="274"/>
      <c r="J326" s="275">
        <f>ROUND(I326*H326,2)</f>
        <v>0</v>
      </c>
      <c r="K326" s="271" t="s">
        <v>126</v>
      </c>
      <c r="L326" s="276"/>
      <c r="M326" s="277" t="s">
        <v>19</v>
      </c>
      <c r="N326" s="278" t="s">
        <v>43</v>
      </c>
      <c r="O326" s="86"/>
      <c r="P326" s="215">
        <f>O326*H326</f>
        <v>0</v>
      </c>
      <c r="Q326" s="215">
        <v>0.014200000000000001</v>
      </c>
      <c r="R326" s="215">
        <f>Q326*H326</f>
        <v>0.014200000000000001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182</v>
      </c>
      <c r="AT326" s="217" t="s">
        <v>347</v>
      </c>
      <c r="AU326" s="217" t="s">
        <v>82</v>
      </c>
      <c r="AY326" s="19" t="s">
        <v>120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127</v>
      </c>
      <c r="BM326" s="217" t="s">
        <v>992</v>
      </c>
    </row>
    <row r="327" s="2" customFormat="1">
      <c r="A327" s="40"/>
      <c r="B327" s="41"/>
      <c r="C327" s="42"/>
      <c r="D327" s="219" t="s">
        <v>129</v>
      </c>
      <c r="E327" s="42"/>
      <c r="F327" s="220" t="s">
        <v>991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129</v>
      </c>
      <c r="AU327" s="19" t="s">
        <v>82</v>
      </c>
    </row>
    <row r="328" s="2" customFormat="1" ht="16.5" customHeight="1">
      <c r="A328" s="40"/>
      <c r="B328" s="41"/>
      <c r="C328" s="206" t="s">
        <v>428</v>
      </c>
      <c r="D328" s="206" t="s">
        <v>122</v>
      </c>
      <c r="E328" s="207" t="s">
        <v>993</v>
      </c>
      <c r="F328" s="208" t="s">
        <v>994</v>
      </c>
      <c r="G328" s="209" t="s">
        <v>612</v>
      </c>
      <c r="H328" s="210">
        <v>2</v>
      </c>
      <c r="I328" s="211"/>
      <c r="J328" s="212">
        <f>ROUND(I328*H328,2)</f>
        <v>0</v>
      </c>
      <c r="K328" s="208" t="s">
        <v>126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0.011599999999999999</v>
      </c>
      <c r="T328" s="216">
        <f>S328*H328</f>
        <v>0.023199999999999998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127</v>
      </c>
      <c r="AT328" s="217" t="s">
        <v>122</v>
      </c>
      <c r="AU328" s="217" t="s">
        <v>82</v>
      </c>
      <c r="AY328" s="19" t="s">
        <v>120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127</v>
      </c>
      <c r="BM328" s="217" t="s">
        <v>995</v>
      </c>
    </row>
    <row r="329" s="2" customFormat="1">
      <c r="A329" s="40"/>
      <c r="B329" s="41"/>
      <c r="C329" s="42"/>
      <c r="D329" s="219" t="s">
        <v>129</v>
      </c>
      <c r="E329" s="42"/>
      <c r="F329" s="220" t="s">
        <v>996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129</v>
      </c>
      <c r="AU329" s="19" t="s">
        <v>82</v>
      </c>
    </row>
    <row r="330" s="2" customFormat="1">
      <c r="A330" s="40"/>
      <c r="B330" s="41"/>
      <c r="C330" s="42"/>
      <c r="D330" s="224" t="s">
        <v>131</v>
      </c>
      <c r="E330" s="42"/>
      <c r="F330" s="225" t="s">
        <v>997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131</v>
      </c>
      <c r="AU330" s="19" t="s">
        <v>82</v>
      </c>
    </row>
    <row r="331" s="13" customFormat="1">
      <c r="A331" s="13"/>
      <c r="B331" s="226"/>
      <c r="C331" s="227"/>
      <c r="D331" s="219" t="s">
        <v>144</v>
      </c>
      <c r="E331" s="228" t="s">
        <v>19</v>
      </c>
      <c r="F331" s="229" t="s">
        <v>998</v>
      </c>
      <c r="G331" s="227"/>
      <c r="H331" s="228" t="s">
        <v>19</v>
      </c>
      <c r="I331" s="230"/>
      <c r="J331" s="227"/>
      <c r="K331" s="227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144</v>
      </c>
      <c r="AU331" s="235" t="s">
        <v>82</v>
      </c>
      <c r="AV331" s="13" t="s">
        <v>80</v>
      </c>
      <c r="AW331" s="13" t="s">
        <v>33</v>
      </c>
      <c r="AX331" s="13" t="s">
        <v>72</v>
      </c>
      <c r="AY331" s="235" t="s">
        <v>120</v>
      </c>
    </row>
    <row r="332" s="14" customFormat="1">
      <c r="A332" s="14"/>
      <c r="B332" s="236"/>
      <c r="C332" s="237"/>
      <c r="D332" s="219" t="s">
        <v>144</v>
      </c>
      <c r="E332" s="238" t="s">
        <v>19</v>
      </c>
      <c r="F332" s="239" t="s">
        <v>82</v>
      </c>
      <c r="G332" s="237"/>
      <c r="H332" s="240">
        <v>2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144</v>
      </c>
      <c r="AU332" s="246" t="s">
        <v>82</v>
      </c>
      <c r="AV332" s="14" t="s">
        <v>82</v>
      </c>
      <c r="AW332" s="14" t="s">
        <v>33</v>
      </c>
      <c r="AX332" s="14" t="s">
        <v>80</v>
      </c>
      <c r="AY332" s="246" t="s">
        <v>120</v>
      </c>
    </row>
    <row r="333" s="2" customFormat="1" ht="16.5" customHeight="1">
      <c r="A333" s="40"/>
      <c r="B333" s="41"/>
      <c r="C333" s="269" t="s">
        <v>439</v>
      </c>
      <c r="D333" s="269" t="s">
        <v>347</v>
      </c>
      <c r="E333" s="270" t="s">
        <v>999</v>
      </c>
      <c r="F333" s="271" t="s">
        <v>1000</v>
      </c>
      <c r="G333" s="272" t="s">
        <v>612</v>
      </c>
      <c r="H333" s="273">
        <v>2</v>
      </c>
      <c r="I333" s="274"/>
      <c r="J333" s="275">
        <f>ROUND(I333*H333,2)</f>
        <v>0</v>
      </c>
      <c r="K333" s="271" t="s">
        <v>19</v>
      </c>
      <c r="L333" s="276"/>
      <c r="M333" s="277" t="s">
        <v>19</v>
      </c>
      <c r="N333" s="278" t="s">
        <v>43</v>
      </c>
      <c r="O333" s="86"/>
      <c r="P333" s="215">
        <f>O333*H333</f>
        <v>0</v>
      </c>
      <c r="Q333" s="215">
        <v>0.0064900000000000001</v>
      </c>
      <c r="R333" s="215">
        <f>Q333*H333</f>
        <v>0.01298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182</v>
      </c>
      <c r="AT333" s="217" t="s">
        <v>347</v>
      </c>
      <c r="AU333" s="217" t="s">
        <v>82</v>
      </c>
      <c r="AY333" s="19" t="s">
        <v>120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127</v>
      </c>
      <c r="BM333" s="217" t="s">
        <v>1001</v>
      </c>
    </row>
    <row r="334" s="2" customFormat="1">
      <c r="A334" s="40"/>
      <c r="B334" s="41"/>
      <c r="C334" s="42"/>
      <c r="D334" s="219" t="s">
        <v>129</v>
      </c>
      <c r="E334" s="42"/>
      <c r="F334" s="220" t="s">
        <v>1000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129</v>
      </c>
      <c r="AU334" s="19" t="s">
        <v>82</v>
      </c>
    </row>
    <row r="335" s="2" customFormat="1" ht="16.5" customHeight="1">
      <c r="A335" s="40"/>
      <c r="B335" s="41"/>
      <c r="C335" s="206" t="s">
        <v>446</v>
      </c>
      <c r="D335" s="206" t="s">
        <v>122</v>
      </c>
      <c r="E335" s="207" t="s">
        <v>1002</v>
      </c>
      <c r="F335" s="208" t="s">
        <v>1003</v>
      </c>
      <c r="G335" s="209" t="s">
        <v>612</v>
      </c>
      <c r="H335" s="210">
        <v>1</v>
      </c>
      <c r="I335" s="211"/>
      <c r="J335" s="212">
        <f>ROUND(I335*H335,2)</f>
        <v>0</v>
      </c>
      <c r="K335" s="208" t="s">
        <v>126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0.0132</v>
      </c>
      <c r="T335" s="216">
        <f>S335*H335</f>
        <v>0.0132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127</v>
      </c>
      <c r="AT335" s="217" t="s">
        <v>122</v>
      </c>
      <c r="AU335" s="217" t="s">
        <v>82</v>
      </c>
      <c r="AY335" s="19" t="s">
        <v>120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127</v>
      </c>
      <c r="BM335" s="217" t="s">
        <v>1004</v>
      </c>
    </row>
    <row r="336" s="2" customFormat="1">
      <c r="A336" s="40"/>
      <c r="B336" s="41"/>
      <c r="C336" s="42"/>
      <c r="D336" s="219" t="s">
        <v>129</v>
      </c>
      <c r="E336" s="42"/>
      <c r="F336" s="220" t="s">
        <v>1005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129</v>
      </c>
      <c r="AU336" s="19" t="s">
        <v>82</v>
      </c>
    </row>
    <row r="337" s="2" customFormat="1">
      <c r="A337" s="40"/>
      <c r="B337" s="41"/>
      <c r="C337" s="42"/>
      <c r="D337" s="224" t="s">
        <v>131</v>
      </c>
      <c r="E337" s="42"/>
      <c r="F337" s="225" t="s">
        <v>1006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131</v>
      </c>
      <c r="AU337" s="19" t="s">
        <v>82</v>
      </c>
    </row>
    <row r="338" s="13" customFormat="1">
      <c r="A338" s="13"/>
      <c r="B338" s="226"/>
      <c r="C338" s="227"/>
      <c r="D338" s="219" t="s">
        <v>144</v>
      </c>
      <c r="E338" s="228" t="s">
        <v>19</v>
      </c>
      <c r="F338" s="229" t="s">
        <v>1007</v>
      </c>
      <c r="G338" s="227"/>
      <c r="H338" s="228" t="s">
        <v>19</v>
      </c>
      <c r="I338" s="230"/>
      <c r="J338" s="227"/>
      <c r="K338" s="227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144</v>
      </c>
      <c r="AU338" s="235" t="s">
        <v>82</v>
      </c>
      <c r="AV338" s="13" t="s">
        <v>80</v>
      </c>
      <c r="AW338" s="13" t="s">
        <v>33</v>
      </c>
      <c r="AX338" s="13" t="s">
        <v>72</v>
      </c>
      <c r="AY338" s="235" t="s">
        <v>120</v>
      </c>
    </row>
    <row r="339" s="14" customFormat="1">
      <c r="A339" s="14"/>
      <c r="B339" s="236"/>
      <c r="C339" s="237"/>
      <c r="D339" s="219" t="s">
        <v>144</v>
      </c>
      <c r="E339" s="238" t="s">
        <v>19</v>
      </c>
      <c r="F339" s="239" t="s">
        <v>80</v>
      </c>
      <c r="G339" s="237"/>
      <c r="H339" s="240">
        <v>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144</v>
      </c>
      <c r="AU339" s="246" t="s">
        <v>82</v>
      </c>
      <c r="AV339" s="14" t="s">
        <v>82</v>
      </c>
      <c r="AW339" s="14" t="s">
        <v>33</v>
      </c>
      <c r="AX339" s="14" t="s">
        <v>80</v>
      </c>
      <c r="AY339" s="246" t="s">
        <v>120</v>
      </c>
    </row>
    <row r="340" s="2" customFormat="1" ht="21.75" customHeight="1">
      <c r="A340" s="40"/>
      <c r="B340" s="41"/>
      <c r="C340" s="269" t="s">
        <v>451</v>
      </c>
      <c r="D340" s="269" t="s">
        <v>347</v>
      </c>
      <c r="E340" s="270" t="s">
        <v>1008</v>
      </c>
      <c r="F340" s="271" t="s">
        <v>1009</v>
      </c>
      <c r="G340" s="272" t="s">
        <v>612</v>
      </c>
      <c r="H340" s="273">
        <v>1</v>
      </c>
      <c r="I340" s="274"/>
      <c r="J340" s="275">
        <f>ROUND(I340*H340,2)</f>
        <v>0</v>
      </c>
      <c r="K340" s="271" t="s">
        <v>126</v>
      </c>
      <c r="L340" s="276"/>
      <c r="M340" s="277" t="s">
        <v>19</v>
      </c>
      <c r="N340" s="278" t="s">
        <v>43</v>
      </c>
      <c r="O340" s="86"/>
      <c r="P340" s="215">
        <f>O340*H340</f>
        <v>0</v>
      </c>
      <c r="Q340" s="215">
        <v>0.014999999999999999</v>
      </c>
      <c r="R340" s="215">
        <f>Q340*H340</f>
        <v>0.014999999999999999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182</v>
      </c>
      <c r="AT340" s="217" t="s">
        <v>347</v>
      </c>
      <c r="AU340" s="217" t="s">
        <v>82</v>
      </c>
      <c r="AY340" s="19" t="s">
        <v>120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127</v>
      </c>
      <c r="BM340" s="217" t="s">
        <v>1010</v>
      </c>
    </row>
    <row r="341" s="2" customFormat="1">
      <c r="A341" s="40"/>
      <c r="B341" s="41"/>
      <c r="C341" s="42"/>
      <c r="D341" s="219" t="s">
        <v>129</v>
      </c>
      <c r="E341" s="42"/>
      <c r="F341" s="220" t="s">
        <v>1009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129</v>
      </c>
      <c r="AU341" s="19" t="s">
        <v>82</v>
      </c>
    </row>
    <row r="342" s="2" customFormat="1" ht="16.5" customHeight="1">
      <c r="A342" s="40"/>
      <c r="B342" s="41"/>
      <c r="C342" s="206" t="s">
        <v>458</v>
      </c>
      <c r="D342" s="206" t="s">
        <v>122</v>
      </c>
      <c r="E342" s="207" t="s">
        <v>1011</v>
      </c>
      <c r="F342" s="208" t="s">
        <v>1012</v>
      </c>
      <c r="G342" s="209" t="s">
        <v>168</v>
      </c>
      <c r="H342" s="210">
        <v>27</v>
      </c>
      <c r="I342" s="211"/>
      <c r="J342" s="212">
        <f>ROUND(I342*H342,2)</f>
        <v>0</v>
      </c>
      <c r="K342" s="208" t="s">
        <v>19</v>
      </c>
      <c r="L342" s="46"/>
      <c r="M342" s="213" t="s">
        <v>19</v>
      </c>
      <c r="N342" s="214" t="s">
        <v>43</v>
      </c>
      <c r="O342" s="86"/>
      <c r="P342" s="215">
        <f>O342*H342</f>
        <v>0</v>
      </c>
      <c r="Q342" s="215">
        <v>1.0000000000000001E-05</v>
      </c>
      <c r="R342" s="215">
        <f>Q342*H342</f>
        <v>0.00027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127</v>
      </c>
      <c r="AT342" s="217" t="s">
        <v>122</v>
      </c>
      <c r="AU342" s="217" t="s">
        <v>82</v>
      </c>
      <c r="AY342" s="19" t="s">
        <v>120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127</v>
      </c>
      <c r="BM342" s="217" t="s">
        <v>1013</v>
      </c>
    </row>
    <row r="343" s="2" customFormat="1">
      <c r="A343" s="40"/>
      <c r="B343" s="41"/>
      <c r="C343" s="42"/>
      <c r="D343" s="219" t="s">
        <v>129</v>
      </c>
      <c r="E343" s="42"/>
      <c r="F343" s="220" t="s">
        <v>1012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129</v>
      </c>
      <c r="AU343" s="19" t="s">
        <v>82</v>
      </c>
    </row>
    <row r="344" s="2" customFormat="1" ht="16.5" customHeight="1">
      <c r="A344" s="40"/>
      <c r="B344" s="41"/>
      <c r="C344" s="269" t="s">
        <v>467</v>
      </c>
      <c r="D344" s="269" t="s">
        <v>347</v>
      </c>
      <c r="E344" s="270" t="s">
        <v>1014</v>
      </c>
      <c r="F344" s="271" t="s">
        <v>1015</v>
      </c>
      <c r="G344" s="272" t="s">
        <v>168</v>
      </c>
      <c r="H344" s="273">
        <v>27.809999999999999</v>
      </c>
      <c r="I344" s="274"/>
      <c r="J344" s="275">
        <f>ROUND(I344*H344,2)</f>
        <v>0</v>
      </c>
      <c r="K344" s="271" t="s">
        <v>126</v>
      </c>
      <c r="L344" s="276"/>
      <c r="M344" s="277" t="s">
        <v>19</v>
      </c>
      <c r="N344" s="278" t="s">
        <v>43</v>
      </c>
      <c r="O344" s="86"/>
      <c r="P344" s="215">
        <f>O344*H344</f>
        <v>0</v>
      </c>
      <c r="Q344" s="215">
        <v>0.010200000000000001</v>
      </c>
      <c r="R344" s="215">
        <f>Q344*H344</f>
        <v>0.28366200000000003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182</v>
      </c>
      <c r="AT344" s="217" t="s">
        <v>347</v>
      </c>
      <c r="AU344" s="217" t="s">
        <v>82</v>
      </c>
      <c r="AY344" s="19" t="s">
        <v>120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127</v>
      </c>
      <c r="BM344" s="217" t="s">
        <v>1016</v>
      </c>
    </row>
    <row r="345" s="2" customFormat="1">
      <c r="A345" s="40"/>
      <c r="B345" s="41"/>
      <c r="C345" s="42"/>
      <c r="D345" s="219" t="s">
        <v>129</v>
      </c>
      <c r="E345" s="42"/>
      <c r="F345" s="220" t="s">
        <v>1015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129</v>
      </c>
      <c r="AU345" s="19" t="s">
        <v>82</v>
      </c>
    </row>
    <row r="346" s="14" customFormat="1">
      <c r="A346" s="14"/>
      <c r="B346" s="236"/>
      <c r="C346" s="237"/>
      <c r="D346" s="219" t="s">
        <v>144</v>
      </c>
      <c r="E346" s="237"/>
      <c r="F346" s="239" t="s">
        <v>1017</v>
      </c>
      <c r="G346" s="237"/>
      <c r="H346" s="240">
        <v>27.809999999999999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144</v>
      </c>
      <c r="AU346" s="246" t="s">
        <v>82</v>
      </c>
      <c r="AV346" s="14" t="s">
        <v>82</v>
      </c>
      <c r="AW346" s="14" t="s">
        <v>4</v>
      </c>
      <c r="AX346" s="14" t="s">
        <v>80</v>
      </c>
      <c r="AY346" s="246" t="s">
        <v>120</v>
      </c>
    </row>
    <row r="347" s="2" customFormat="1" ht="16.5" customHeight="1">
      <c r="A347" s="40"/>
      <c r="B347" s="41"/>
      <c r="C347" s="206" t="s">
        <v>481</v>
      </c>
      <c r="D347" s="206" t="s">
        <v>122</v>
      </c>
      <c r="E347" s="207" t="s">
        <v>1018</v>
      </c>
      <c r="F347" s="208" t="s">
        <v>1019</v>
      </c>
      <c r="G347" s="209" t="s">
        <v>168</v>
      </c>
      <c r="H347" s="210">
        <v>27</v>
      </c>
      <c r="I347" s="211"/>
      <c r="J347" s="212">
        <f>ROUND(I347*H347,2)</f>
        <v>0</v>
      </c>
      <c r="K347" s="208" t="s">
        <v>126</v>
      </c>
      <c r="L347" s="46"/>
      <c r="M347" s="213" t="s">
        <v>19</v>
      </c>
      <c r="N347" s="214" t="s">
        <v>43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0.0050000000000000001</v>
      </c>
      <c r="T347" s="216">
        <f>S347*H347</f>
        <v>0.13500000000000001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127</v>
      </c>
      <c r="AT347" s="217" t="s">
        <v>122</v>
      </c>
      <c r="AU347" s="217" t="s">
        <v>82</v>
      </c>
      <c r="AY347" s="19" t="s">
        <v>120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80</v>
      </c>
      <c r="BK347" s="218">
        <f>ROUND(I347*H347,2)</f>
        <v>0</v>
      </c>
      <c r="BL347" s="19" t="s">
        <v>127</v>
      </c>
      <c r="BM347" s="217" t="s">
        <v>1020</v>
      </c>
    </row>
    <row r="348" s="2" customFormat="1">
      <c r="A348" s="40"/>
      <c r="B348" s="41"/>
      <c r="C348" s="42"/>
      <c r="D348" s="219" t="s">
        <v>129</v>
      </c>
      <c r="E348" s="42"/>
      <c r="F348" s="220" t="s">
        <v>1021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129</v>
      </c>
      <c r="AU348" s="19" t="s">
        <v>82</v>
      </c>
    </row>
    <row r="349" s="2" customFormat="1">
      <c r="A349" s="40"/>
      <c r="B349" s="41"/>
      <c r="C349" s="42"/>
      <c r="D349" s="224" t="s">
        <v>131</v>
      </c>
      <c r="E349" s="42"/>
      <c r="F349" s="225" t="s">
        <v>1022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131</v>
      </c>
      <c r="AU349" s="19" t="s">
        <v>82</v>
      </c>
    </row>
    <row r="350" s="13" customFormat="1">
      <c r="A350" s="13"/>
      <c r="B350" s="226"/>
      <c r="C350" s="227"/>
      <c r="D350" s="219" t="s">
        <v>144</v>
      </c>
      <c r="E350" s="228" t="s">
        <v>19</v>
      </c>
      <c r="F350" s="229" t="s">
        <v>1023</v>
      </c>
      <c r="G350" s="227"/>
      <c r="H350" s="228" t="s">
        <v>19</v>
      </c>
      <c r="I350" s="230"/>
      <c r="J350" s="227"/>
      <c r="K350" s="227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144</v>
      </c>
      <c r="AU350" s="235" t="s">
        <v>82</v>
      </c>
      <c r="AV350" s="13" t="s">
        <v>80</v>
      </c>
      <c r="AW350" s="13" t="s">
        <v>33</v>
      </c>
      <c r="AX350" s="13" t="s">
        <v>72</v>
      </c>
      <c r="AY350" s="235" t="s">
        <v>120</v>
      </c>
    </row>
    <row r="351" s="14" customFormat="1">
      <c r="A351" s="14"/>
      <c r="B351" s="236"/>
      <c r="C351" s="237"/>
      <c r="D351" s="219" t="s">
        <v>144</v>
      </c>
      <c r="E351" s="238" t="s">
        <v>19</v>
      </c>
      <c r="F351" s="239" t="s">
        <v>400</v>
      </c>
      <c r="G351" s="237"/>
      <c r="H351" s="240">
        <v>27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144</v>
      </c>
      <c r="AU351" s="246" t="s">
        <v>82</v>
      </c>
      <c r="AV351" s="14" t="s">
        <v>82</v>
      </c>
      <c r="AW351" s="14" t="s">
        <v>33</v>
      </c>
      <c r="AX351" s="14" t="s">
        <v>80</v>
      </c>
      <c r="AY351" s="246" t="s">
        <v>120</v>
      </c>
    </row>
    <row r="352" s="2" customFormat="1" ht="21.75" customHeight="1">
      <c r="A352" s="40"/>
      <c r="B352" s="41"/>
      <c r="C352" s="206" t="s">
        <v>487</v>
      </c>
      <c r="D352" s="206" t="s">
        <v>122</v>
      </c>
      <c r="E352" s="207" t="s">
        <v>567</v>
      </c>
      <c r="F352" s="208" t="s">
        <v>568</v>
      </c>
      <c r="G352" s="209" t="s">
        <v>168</v>
      </c>
      <c r="H352" s="210">
        <v>21</v>
      </c>
      <c r="I352" s="211"/>
      <c r="J352" s="212">
        <f>ROUND(I352*H352,2)</f>
        <v>0</v>
      </c>
      <c r="K352" s="208" t="s">
        <v>126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1.0000000000000001E-05</v>
      </c>
      <c r="R352" s="215">
        <f>Q352*H352</f>
        <v>0.00021000000000000001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127</v>
      </c>
      <c r="AT352" s="217" t="s">
        <v>122</v>
      </c>
      <c r="AU352" s="217" t="s">
        <v>82</v>
      </c>
      <c r="AY352" s="19" t="s">
        <v>120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127</v>
      </c>
      <c r="BM352" s="217" t="s">
        <v>1024</v>
      </c>
    </row>
    <row r="353" s="2" customFormat="1">
      <c r="A353" s="40"/>
      <c r="B353" s="41"/>
      <c r="C353" s="42"/>
      <c r="D353" s="219" t="s">
        <v>129</v>
      </c>
      <c r="E353" s="42"/>
      <c r="F353" s="220" t="s">
        <v>570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129</v>
      </c>
      <c r="AU353" s="19" t="s">
        <v>82</v>
      </c>
    </row>
    <row r="354" s="2" customFormat="1">
      <c r="A354" s="40"/>
      <c r="B354" s="41"/>
      <c r="C354" s="42"/>
      <c r="D354" s="224" t="s">
        <v>131</v>
      </c>
      <c r="E354" s="42"/>
      <c r="F354" s="225" t="s">
        <v>571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131</v>
      </c>
      <c r="AU354" s="19" t="s">
        <v>82</v>
      </c>
    </row>
    <row r="355" s="13" customFormat="1">
      <c r="A355" s="13"/>
      <c r="B355" s="226"/>
      <c r="C355" s="227"/>
      <c r="D355" s="219" t="s">
        <v>144</v>
      </c>
      <c r="E355" s="228" t="s">
        <v>19</v>
      </c>
      <c r="F355" s="229" t="s">
        <v>1025</v>
      </c>
      <c r="G355" s="227"/>
      <c r="H355" s="228" t="s">
        <v>19</v>
      </c>
      <c r="I355" s="230"/>
      <c r="J355" s="227"/>
      <c r="K355" s="227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144</v>
      </c>
      <c r="AU355" s="235" t="s">
        <v>82</v>
      </c>
      <c r="AV355" s="13" t="s">
        <v>80</v>
      </c>
      <c r="AW355" s="13" t="s">
        <v>33</v>
      </c>
      <c r="AX355" s="13" t="s">
        <v>72</v>
      </c>
      <c r="AY355" s="235" t="s">
        <v>120</v>
      </c>
    </row>
    <row r="356" s="14" customFormat="1">
      <c r="A356" s="14"/>
      <c r="B356" s="236"/>
      <c r="C356" s="237"/>
      <c r="D356" s="219" t="s">
        <v>144</v>
      </c>
      <c r="E356" s="238" t="s">
        <v>19</v>
      </c>
      <c r="F356" s="239" t="s">
        <v>7</v>
      </c>
      <c r="G356" s="237"/>
      <c r="H356" s="240">
        <v>21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144</v>
      </c>
      <c r="AU356" s="246" t="s">
        <v>82</v>
      </c>
      <c r="AV356" s="14" t="s">
        <v>82</v>
      </c>
      <c r="AW356" s="14" t="s">
        <v>33</v>
      </c>
      <c r="AX356" s="14" t="s">
        <v>80</v>
      </c>
      <c r="AY356" s="246" t="s">
        <v>120</v>
      </c>
    </row>
    <row r="357" s="2" customFormat="1" ht="16.5" customHeight="1">
      <c r="A357" s="40"/>
      <c r="B357" s="41"/>
      <c r="C357" s="269" t="s">
        <v>500</v>
      </c>
      <c r="D357" s="269" t="s">
        <v>347</v>
      </c>
      <c r="E357" s="270" t="s">
        <v>573</v>
      </c>
      <c r="F357" s="271" t="s">
        <v>574</v>
      </c>
      <c r="G357" s="272" t="s">
        <v>168</v>
      </c>
      <c r="H357" s="273">
        <v>21.629999999999999</v>
      </c>
      <c r="I357" s="274"/>
      <c r="J357" s="275">
        <f>ROUND(I357*H357,2)</f>
        <v>0</v>
      </c>
      <c r="K357" s="271" t="s">
        <v>126</v>
      </c>
      <c r="L357" s="276"/>
      <c r="M357" s="277" t="s">
        <v>19</v>
      </c>
      <c r="N357" s="278" t="s">
        <v>43</v>
      </c>
      <c r="O357" s="86"/>
      <c r="P357" s="215">
        <f>O357*H357</f>
        <v>0</v>
      </c>
      <c r="Q357" s="215">
        <v>0.0054999999999999997</v>
      </c>
      <c r="R357" s="215">
        <f>Q357*H357</f>
        <v>0.11896499999999999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182</v>
      </c>
      <c r="AT357" s="217" t="s">
        <v>347</v>
      </c>
      <c r="AU357" s="217" t="s">
        <v>82</v>
      </c>
      <c r="AY357" s="19" t="s">
        <v>120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127</v>
      </c>
      <c r="BM357" s="217" t="s">
        <v>1026</v>
      </c>
    </row>
    <row r="358" s="2" customFormat="1">
      <c r="A358" s="40"/>
      <c r="B358" s="41"/>
      <c r="C358" s="42"/>
      <c r="D358" s="219" t="s">
        <v>129</v>
      </c>
      <c r="E358" s="42"/>
      <c r="F358" s="220" t="s">
        <v>574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129</v>
      </c>
      <c r="AU358" s="19" t="s">
        <v>82</v>
      </c>
    </row>
    <row r="359" s="14" customFormat="1">
      <c r="A359" s="14"/>
      <c r="B359" s="236"/>
      <c r="C359" s="237"/>
      <c r="D359" s="219" t="s">
        <v>144</v>
      </c>
      <c r="E359" s="237"/>
      <c r="F359" s="239" t="s">
        <v>1027</v>
      </c>
      <c r="G359" s="237"/>
      <c r="H359" s="240">
        <v>21.629999999999999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144</v>
      </c>
      <c r="AU359" s="246" t="s">
        <v>82</v>
      </c>
      <c r="AV359" s="14" t="s">
        <v>82</v>
      </c>
      <c r="AW359" s="14" t="s">
        <v>4</v>
      </c>
      <c r="AX359" s="14" t="s">
        <v>80</v>
      </c>
      <c r="AY359" s="246" t="s">
        <v>120</v>
      </c>
    </row>
    <row r="360" s="2" customFormat="1" ht="16.5" customHeight="1">
      <c r="A360" s="40"/>
      <c r="B360" s="41"/>
      <c r="C360" s="206" t="s">
        <v>508</v>
      </c>
      <c r="D360" s="206" t="s">
        <v>122</v>
      </c>
      <c r="E360" s="207" t="s">
        <v>1028</v>
      </c>
      <c r="F360" s="208" t="s">
        <v>1029</v>
      </c>
      <c r="G360" s="209" t="s">
        <v>168</v>
      </c>
      <c r="H360" s="210">
        <v>61.700000000000003</v>
      </c>
      <c r="I360" s="211"/>
      <c r="J360" s="212">
        <f>ROUND(I360*H360,2)</f>
        <v>0</v>
      </c>
      <c r="K360" s="208" t="s">
        <v>126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2.0000000000000002E-05</v>
      </c>
      <c r="R360" s="215">
        <f>Q360*H360</f>
        <v>0.0012340000000000001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127</v>
      </c>
      <c r="AT360" s="217" t="s">
        <v>122</v>
      </c>
      <c r="AU360" s="217" t="s">
        <v>82</v>
      </c>
      <c r="AY360" s="19" t="s">
        <v>120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127</v>
      </c>
      <c r="BM360" s="217" t="s">
        <v>1030</v>
      </c>
    </row>
    <row r="361" s="2" customFormat="1">
      <c r="A361" s="40"/>
      <c r="B361" s="41"/>
      <c r="C361" s="42"/>
      <c r="D361" s="219" t="s">
        <v>129</v>
      </c>
      <c r="E361" s="42"/>
      <c r="F361" s="220" t="s">
        <v>1031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129</v>
      </c>
      <c r="AU361" s="19" t="s">
        <v>82</v>
      </c>
    </row>
    <row r="362" s="2" customFormat="1">
      <c r="A362" s="40"/>
      <c r="B362" s="41"/>
      <c r="C362" s="42"/>
      <c r="D362" s="224" t="s">
        <v>131</v>
      </c>
      <c r="E362" s="42"/>
      <c r="F362" s="225" t="s">
        <v>1032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131</v>
      </c>
      <c r="AU362" s="19" t="s">
        <v>82</v>
      </c>
    </row>
    <row r="363" s="2" customFormat="1" ht="16.5" customHeight="1">
      <c r="A363" s="40"/>
      <c r="B363" s="41"/>
      <c r="C363" s="269" t="s">
        <v>478</v>
      </c>
      <c r="D363" s="269" t="s">
        <v>347</v>
      </c>
      <c r="E363" s="270" t="s">
        <v>1033</v>
      </c>
      <c r="F363" s="271" t="s">
        <v>1034</v>
      </c>
      <c r="G363" s="272" t="s">
        <v>168</v>
      </c>
      <c r="H363" s="273">
        <v>62.625999999999998</v>
      </c>
      <c r="I363" s="274"/>
      <c r="J363" s="275">
        <f>ROUND(I363*H363,2)</f>
        <v>0</v>
      </c>
      <c r="K363" s="271" t="s">
        <v>126</v>
      </c>
      <c r="L363" s="276"/>
      <c r="M363" s="277" t="s">
        <v>19</v>
      </c>
      <c r="N363" s="278" t="s">
        <v>43</v>
      </c>
      <c r="O363" s="86"/>
      <c r="P363" s="215">
        <f>O363*H363</f>
        <v>0</v>
      </c>
      <c r="Q363" s="215">
        <v>0.0058999999999999999</v>
      </c>
      <c r="R363" s="215">
        <f>Q363*H363</f>
        <v>0.36949339999999997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182</v>
      </c>
      <c r="AT363" s="217" t="s">
        <v>347</v>
      </c>
      <c r="AU363" s="217" t="s">
        <v>82</v>
      </c>
      <c r="AY363" s="19" t="s">
        <v>120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127</v>
      </c>
      <c r="BM363" s="217" t="s">
        <v>1035</v>
      </c>
    </row>
    <row r="364" s="2" customFormat="1">
      <c r="A364" s="40"/>
      <c r="B364" s="41"/>
      <c r="C364" s="42"/>
      <c r="D364" s="219" t="s">
        <v>129</v>
      </c>
      <c r="E364" s="42"/>
      <c r="F364" s="220" t="s">
        <v>1034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129</v>
      </c>
      <c r="AU364" s="19" t="s">
        <v>82</v>
      </c>
    </row>
    <row r="365" s="14" customFormat="1">
      <c r="A365" s="14"/>
      <c r="B365" s="236"/>
      <c r="C365" s="237"/>
      <c r="D365" s="219" t="s">
        <v>144</v>
      </c>
      <c r="E365" s="237"/>
      <c r="F365" s="239" t="s">
        <v>1036</v>
      </c>
      <c r="G365" s="237"/>
      <c r="H365" s="240">
        <v>62.625999999999998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144</v>
      </c>
      <c r="AU365" s="246" t="s">
        <v>82</v>
      </c>
      <c r="AV365" s="14" t="s">
        <v>82</v>
      </c>
      <c r="AW365" s="14" t="s">
        <v>4</v>
      </c>
      <c r="AX365" s="14" t="s">
        <v>80</v>
      </c>
      <c r="AY365" s="246" t="s">
        <v>120</v>
      </c>
    </row>
    <row r="366" s="2" customFormat="1" ht="21.75" customHeight="1">
      <c r="A366" s="40"/>
      <c r="B366" s="41"/>
      <c r="C366" s="206" t="s">
        <v>522</v>
      </c>
      <c r="D366" s="206" t="s">
        <v>122</v>
      </c>
      <c r="E366" s="207" t="s">
        <v>610</v>
      </c>
      <c r="F366" s="208" t="s">
        <v>611</v>
      </c>
      <c r="G366" s="209" t="s">
        <v>612</v>
      </c>
      <c r="H366" s="210">
        <v>13</v>
      </c>
      <c r="I366" s="211"/>
      <c r="J366" s="212">
        <f>ROUND(I366*H366,2)</f>
        <v>0</v>
      </c>
      <c r="K366" s="208" t="s">
        <v>126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127</v>
      </c>
      <c r="AT366" s="217" t="s">
        <v>122</v>
      </c>
      <c r="AU366" s="217" t="s">
        <v>82</v>
      </c>
      <c r="AY366" s="19" t="s">
        <v>120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127</v>
      </c>
      <c r="BM366" s="217" t="s">
        <v>1037</v>
      </c>
    </row>
    <row r="367" s="2" customFormat="1">
      <c r="A367" s="40"/>
      <c r="B367" s="41"/>
      <c r="C367" s="42"/>
      <c r="D367" s="219" t="s">
        <v>129</v>
      </c>
      <c r="E367" s="42"/>
      <c r="F367" s="220" t="s">
        <v>614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129</v>
      </c>
      <c r="AU367" s="19" t="s">
        <v>82</v>
      </c>
    </row>
    <row r="368" s="2" customFormat="1">
      <c r="A368" s="40"/>
      <c r="B368" s="41"/>
      <c r="C368" s="42"/>
      <c r="D368" s="224" t="s">
        <v>131</v>
      </c>
      <c r="E368" s="42"/>
      <c r="F368" s="225" t="s">
        <v>615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131</v>
      </c>
      <c r="AU368" s="19" t="s">
        <v>82</v>
      </c>
    </row>
    <row r="369" s="13" customFormat="1">
      <c r="A369" s="13"/>
      <c r="B369" s="226"/>
      <c r="C369" s="227"/>
      <c r="D369" s="219" t="s">
        <v>144</v>
      </c>
      <c r="E369" s="228" t="s">
        <v>19</v>
      </c>
      <c r="F369" s="229" t="s">
        <v>1038</v>
      </c>
      <c r="G369" s="227"/>
      <c r="H369" s="228" t="s">
        <v>19</v>
      </c>
      <c r="I369" s="230"/>
      <c r="J369" s="227"/>
      <c r="K369" s="227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144</v>
      </c>
      <c r="AU369" s="235" t="s">
        <v>82</v>
      </c>
      <c r="AV369" s="13" t="s">
        <v>80</v>
      </c>
      <c r="AW369" s="13" t="s">
        <v>33</v>
      </c>
      <c r="AX369" s="13" t="s">
        <v>72</v>
      </c>
      <c r="AY369" s="235" t="s">
        <v>120</v>
      </c>
    </row>
    <row r="370" s="14" customFormat="1">
      <c r="A370" s="14"/>
      <c r="B370" s="236"/>
      <c r="C370" s="237"/>
      <c r="D370" s="219" t="s">
        <v>144</v>
      </c>
      <c r="E370" s="238" t="s">
        <v>19</v>
      </c>
      <c r="F370" s="239" t="s">
        <v>80</v>
      </c>
      <c r="G370" s="237"/>
      <c r="H370" s="240">
        <v>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144</v>
      </c>
      <c r="AU370" s="246" t="s">
        <v>82</v>
      </c>
      <c r="AV370" s="14" t="s">
        <v>82</v>
      </c>
      <c r="AW370" s="14" t="s">
        <v>33</v>
      </c>
      <c r="AX370" s="14" t="s">
        <v>72</v>
      </c>
      <c r="AY370" s="246" t="s">
        <v>120</v>
      </c>
    </row>
    <row r="371" s="13" customFormat="1">
      <c r="A371" s="13"/>
      <c r="B371" s="226"/>
      <c r="C371" s="227"/>
      <c r="D371" s="219" t="s">
        <v>144</v>
      </c>
      <c r="E371" s="228" t="s">
        <v>19</v>
      </c>
      <c r="F371" s="229" t="s">
        <v>1039</v>
      </c>
      <c r="G371" s="227"/>
      <c r="H371" s="228" t="s">
        <v>19</v>
      </c>
      <c r="I371" s="230"/>
      <c r="J371" s="227"/>
      <c r="K371" s="227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144</v>
      </c>
      <c r="AU371" s="235" t="s">
        <v>82</v>
      </c>
      <c r="AV371" s="13" t="s">
        <v>80</v>
      </c>
      <c r="AW371" s="13" t="s">
        <v>33</v>
      </c>
      <c r="AX371" s="13" t="s">
        <v>72</v>
      </c>
      <c r="AY371" s="235" t="s">
        <v>120</v>
      </c>
    </row>
    <row r="372" s="14" customFormat="1">
      <c r="A372" s="14"/>
      <c r="B372" s="236"/>
      <c r="C372" s="237"/>
      <c r="D372" s="219" t="s">
        <v>144</v>
      </c>
      <c r="E372" s="238" t="s">
        <v>19</v>
      </c>
      <c r="F372" s="239" t="s">
        <v>174</v>
      </c>
      <c r="G372" s="237"/>
      <c r="H372" s="240">
        <v>7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144</v>
      </c>
      <c r="AU372" s="246" t="s">
        <v>82</v>
      </c>
      <c r="AV372" s="14" t="s">
        <v>82</v>
      </c>
      <c r="AW372" s="14" t="s">
        <v>33</v>
      </c>
      <c r="AX372" s="14" t="s">
        <v>72</v>
      </c>
      <c r="AY372" s="246" t="s">
        <v>120</v>
      </c>
    </row>
    <row r="373" s="13" customFormat="1">
      <c r="A373" s="13"/>
      <c r="B373" s="226"/>
      <c r="C373" s="227"/>
      <c r="D373" s="219" t="s">
        <v>144</v>
      </c>
      <c r="E373" s="228" t="s">
        <v>19</v>
      </c>
      <c r="F373" s="229" t="s">
        <v>1040</v>
      </c>
      <c r="G373" s="227"/>
      <c r="H373" s="228" t="s">
        <v>19</v>
      </c>
      <c r="I373" s="230"/>
      <c r="J373" s="227"/>
      <c r="K373" s="227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144</v>
      </c>
      <c r="AU373" s="235" t="s">
        <v>82</v>
      </c>
      <c r="AV373" s="13" t="s">
        <v>80</v>
      </c>
      <c r="AW373" s="13" t="s">
        <v>33</v>
      </c>
      <c r="AX373" s="13" t="s">
        <v>72</v>
      </c>
      <c r="AY373" s="235" t="s">
        <v>120</v>
      </c>
    </row>
    <row r="374" s="14" customFormat="1">
      <c r="A374" s="14"/>
      <c r="B374" s="236"/>
      <c r="C374" s="237"/>
      <c r="D374" s="219" t="s">
        <v>144</v>
      </c>
      <c r="E374" s="238" t="s">
        <v>19</v>
      </c>
      <c r="F374" s="239" t="s">
        <v>158</v>
      </c>
      <c r="G374" s="237"/>
      <c r="H374" s="240">
        <v>5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144</v>
      </c>
      <c r="AU374" s="246" t="s">
        <v>82</v>
      </c>
      <c r="AV374" s="14" t="s">
        <v>82</v>
      </c>
      <c r="AW374" s="14" t="s">
        <v>33</v>
      </c>
      <c r="AX374" s="14" t="s">
        <v>72</v>
      </c>
      <c r="AY374" s="246" t="s">
        <v>120</v>
      </c>
    </row>
    <row r="375" s="15" customFormat="1">
      <c r="A375" s="15"/>
      <c r="B375" s="247"/>
      <c r="C375" s="248"/>
      <c r="D375" s="219" t="s">
        <v>144</v>
      </c>
      <c r="E375" s="249" t="s">
        <v>19</v>
      </c>
      <c r="F375" s="250" t="s">
        <v>202</v>
      </c>
      <c r="G375" s="248"/>
      <c r="H375" s="251">
        <v>13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7" t="s">
        <v>144</v>
      </c>
      <c r="AU375" s="257" t="s">
        <v>82</v>
      </c>
      <c r="AV375" s="15" t="s">
        <v>127</v>
      </c>
      <c r="AW375" s="15" t="s">
        <v>33</v>
      </c>
      <c r="AX375" s="15" t="s">
        <v>80</v>
      </c>
      <c r="AY375" s="257" t="s">
        <v>120</v>
      </c>
    </row>
    <row r="376" s="2" customFormat="1" ht="16.5" customHeight="1">
      <c r="A376" s="40"/>
      <c r="B376" s="41"/>
      <c r="C376" s="269" t="s">
        <v>529</v>
      </c>
      <c r="D376" s="269" t="s">
        <v>347</v>
      </c>
      <c r="E376" s="270" t="s">
        <v>1041</v>
      </c>
      <c r="F376" s="271" t="s">
        <v>1042</v>
      </c>
      <c r="G376" s="272" t="s">
        <v>612</v>
      </c>
      <c r="H376" s="273">
        <v>1</v>
      </c>
      <c r="I376" s="274"/>
      <c r="J376" s="275">
        <f>ROUND(I376*H376,2)</f>
        <v>0</v>
      </c>
      <c r="K376" s="271" t="s">
        <v>126</v>
      </c>
      <c r="L376" s="276"/>
      <c r="M376" s="277" t="s">
        <v>19</v>
      </c>
      <c r="N376" s="278" t="s">
        <v>43</v>
      </c>
      <c r="O376" s="86"/>
      <c r="P376" s="215">
        <f>O376*H376</f>
        <v>0</v>
      </c>
      <c r="Q376" s="215">
        <v>0.00050000000000000001</v>
      </c>
      <c r="R376" s="215">
        <f>Q376*H376</f>
        <v>0.00050000000000000001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182</v>
      </c>
      <c r="AT376" s="217" t="s">
        <v>347</v>
      </c>
      <c r="AU376" s="217" t="s">
        <v>82</v>
      </c>
      <c r="AY376" s="19" t="s">
        <v>120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80</v>
      </c>
      <c r="BK376" s="218">
        <f>ROUND(I376*H376,2)</f>
        <v>0</v>
      </c>
      <c r="BL376" s="19" t="s">
        <v>127</v>
      </c>
      <c r="BM376" s="217" t="s">
        <v>1043</v>
      </c>
    </row>
    <row r="377" s="2" customFormat="1">
      <c r="A377" s="40"/>
      <c r="B377" s="41"/>
      <c r="C377" s="42"/>
      <c r="D377" s="219" t="s">
        <v>129</v>
      </c>
      <c r="E377" s="42"/>
      <c r="F377" s="220" t="s">
        <v>1042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129</v>
      </c>
      <c r="AU377" s="19" t="s">
        <v>82</v>
      </c>
    </row>
    <row r="378" s="2" customFormat="1" ht="16.5" customHeight="1">
      <c r="A378" s="40"/>
      <c r="B378" s="41"/>
      <c r="C378" s="269" t="s">
        <v>537</v>
      </c>
      <c r="D378" s="269" t="s">
        <v>347</v>
      </c>
      <c r="E378" s="270" t="s">
        <v>1044</v>
      </c>
      <c r="F378" s="271" t="s">
        <v>1045</v>
      </c>
      <c r="G378" s="272" t="s">
        <v>612</v>
      </c>
      <c r="H378" s="273">
        <v>7</v>
      </c>
      <c r="I378" s="274"/>
      <c r="J378" s="275">
        <f>ROUND(I378*H378,2)</f>
        <v>0</v>
      </c>
      <c r="K378" s="271" t="s">
        <v>19</v>
      </c>
      <c r="L378" s="276"/>
      <c r="M378" s="277" t="s">
        <v>19</v>
      </c>
      <c r="N378" s="278" t="s">
        <v>43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182</v>
      </c>
      <c r="AT378" s="217" t="s">
        <v>347</v>
      </c>
      <c r="AU378" s="217" t="s">
        <v>82</v>
      </c>
      <c r="AY378" s="19" t="s">
        <v>120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127</v>
      </c>
      <c r="BM378" s="217" t="s">
        <v>1046</v>
      </c>
    </row>
    <row r="379" s="2" customFormat="1">
      <c r="A379" s="40"/>
      <c r="B379" s="41"/>
      <c r="C379" s="42"/>
      <c r="D379" s="219" t="s">
        <v>129</v>
      </c>
      <c r="E379" s="42"/>
      <c r="F379" s="220" t="s">
        <v>1045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129</v>
      </c>
      <c r="AU379" s="19" t="s">
        <v>82</v>
      </c>
    </row>
    <row r="380" s="2" customFormat="1" ht="16.5" customHeight="1">
      <c r="A380" s="40"/>
      <c r="B380" s="41"/>
      <c r="C380" s="269" t="s">
        <v>544</v>
      </c>
      <c r="D380" s="269" t="s">
        <v>347</v>
      </c>
      <c r="E380" s="270" t="s">
        <v>1047</v>
      </c>
      <c r="F380" s="271" t="s">
        <v>1048</v>
      </c>
      <c r="G380" s="272" t="s">
        <v>612</v>
      </c>
      <c r="H380" s="273">
        <v>5</v>
      </c>
      <c r="I380" s="274"/>
      <c r="J380" s="275">
        <f>ROUND(I380*H380,2)</f>
        <v>0</v>
      </c>
      <c r="K380" s="271" t="s">
        <v>19</v>
      </c>
      <c r="L380" s="276"/>
      <c r="M380" s="277" t="s">
        <v>19</v>
      </c>
      <c r="N380" s="278" t="s">
        <v>43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182</v>
      </c>
      <c r="AT380" s="217" t="s">
        <v>347</v>
      </c>
      <c r="AU380" s="217" t="s">
        <v>82</v>
      </c>
      <c r="AY380" s="19" t="s">
        <v>120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127</v>
      </c>
      <c r="BM380" s="217" t="s">
        <v>1049</v>
      </c>
    </row>
    <row r="381" s="2" customFormat="1">
      <c r="A381" s="40"/>
      <c r="B381" s="41"/>
      <c r="C381" s="42"/>
      <c r="D381" s="219" t="s">
        <v>129</v>
      </c>
      <c r="E381" s="42"/>
      <c r="F381" s="220" t="s">
        <v>1048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129</v>
      </c>
      <c r="AU381" s="19" t="s">
        <v>82</v>
      </c>
    </row>
    <row r="382" s="2" customFormat="1" ht="21.75" customHeight="1">
      <c r="A382" s="40"/>
      <c r="B382" s="41"/>
      <c r="C382" s="206" t="s">
        <v>551</v>
      </c>
      <c r="D382" s="206" t="s">
        <v>122</v>
      </c>
      <c r="E382" s="207" t="s">
        <v>1050</v>
      </c>
      <c r="F382" s="208" t="s">
        <v>1051</v>
      </c>
      <c r="G382" s="209" t="s">
        <v>612</v>
      </c>
      <c r="H382" s="210">
        <v>2</v>
      </c>
      <c r="I382" s="211"/>
      <c r="J382" s="212">
        <f>ROUND(I382*H382,2)</f>
        <v>0</v>
      </c>
      <c r="K382" s="208" t="s">
        <v>126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1.0000000000000001E-05</v>
      </c>
      <c r="R382" s="215">
        <f>Q382*H382</f>
        <v>2.0000000000000002E-05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127</v>
      </c>
      <c r="AT382" s="217" t="s">
        <v>122</v>
      </c>
      <c r="AU382" s="217" t="s">
        <v>82</v>
      </c>
      <c r="AY382" s="19" t="s">
        <v>120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127</v>
      </c>
      <c r="BM382" s="217" t="s">
        <v>1052</v>
      </c>
    </row>
    <row r="383" s="2" customFormat="1">
      <c r="A383" s="40"/>
      <c r="B383" s="41"/>
      <c r="C383" s="42"/>
      <c r="D383" s="219" t="s">
        <v>129</v>
      </c>
      <c r="E383" s="42"/>
      <c r="F383" s="220" t="s">
        <v>1053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129</v>
      </c>
      <c r="AU383" s="19" t="s">
        <v>82</v>
      </c>
    </row>
    <row r="384" s="2" customFormat="1">
      <c r="A384" s="40"/>
      <c r="B384" s="41"/>
      <c r="C384" s="42"/>
      <c r="D384" s="224" t="s">
        <v>131</v>
      </c>
      <c r="E384" s="42"/>
      <c r="F384" s="225" t="s">
        <v>1054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131</v>
      </c>
      <c r="AU384" s="19" t="s">
        <v>82</v>
      </c>
    </row>
    <row r="385" s="2" customFormat="1" ht="16.5" customHeight="1">
      <c r="A385" s="40"/>
      <c r="B385" s="41"/>
      <c r="C385" s="269" t="s">
        <v>558</v>
      </c>
      <c r="D385" s="269" t="s">
        <v>347</v>
      </c>
      <c r="E385" s="270" t="s">
        <v>1055</v>
      </c>
      <c r="F385" s="271" t="s">
        <v>1056</v>
      </c>
      <c r="G385" s="272" t="s">
        <v>612</v>
      </c>
      <c r="H385" s="273">
        <v>2</v>
      </c>
      <c r="I385" s="274"/>
      <c r="J385" s="275">
        <f>ROUND(I385*H385,2)</f>
        <v>0</v>
      </c>
      <c r="K385" s="271" t="s">
        <v>19</v>
      </c>
      <c r="L385" s="276"/>
      <c r="M385" s="277" t="s">
        <v>19</v>
      </c>
      <c r="N385" s="278" t="s">
        <v>43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182</v>
      </c>
      <c r="AT385" s="217" t="s">
        <v>347</v>
      </c>
      <c r="AU385" s="217" t="s">
        <v>82</v>
      </c>
      <c r="AY385" s="19" t="s">
        <v>120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127</v>
      </c>
      <c r="BM385" s="217" t="s">
        <v>1057</v>
      </c>
    </row>
    <row r="386" s="2" customFormat="1">
      <c r="A386" s="40"/>
      <c r="B386" s="41"/>
      <c r="C386" s="42"/>
      <c r="D386" s="219" t="s">
        <v>129</v>
      </c>
      <c r="E386" s="42"/>
      <c r="F386" s="220" t="s">
        <v>1056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129</v>
      </c>
      <c r="AU386" s="19" t="s">
        <v>82</v>
      </c>
    </row>
    <row r="387" s="2" customFormat="1" ht="16.5" customHeight="1">
      <c r="A387" s="40"/>
      <c r="B387" s="41"/>
      <c r="C387" s="206" t="s">
        <v>566</v>
      </c>
      <c r="D387" s="206" t="s">
        <v>122</v>
      </c>
      <c r="E387" s="207" t="s">
        <v>1058</v>
      </c>
      <c r="F387" s="208" t="s">
        <v>1059</v>
      </c>
      <c r="G387" s="209" t="s">
        <v>612</v>
      </c>
      <c r="H387" s="210">
        <v>1</v>
      </c>
      <c r="I387" s="211"/>
      <c r="J387" s="212">
        <f>ROUND(I387*H387,2)</f>
        <v>0</v>
      </c>
      <c r="K387" s="208" t="s">
        <v>126</v>
      </c>
      <c r="L387" s="46"/>
      <c r="M387" s="213" t="s">
        <v>19</v>
      </c>
      <c r="N387" s="214" t="s">
        <v>43</v>
      </c>
      <c r="O387" s="86"/>
      <c r="P387" s="215">
        <f>O387*H387</f>
        <v>0</v>
      </c>
      <c r="Q387" s="215">
        <v>0.00010000000000000001</v>
      </c>
      <c r="R387" s="215">
        <f>Q387*H387</f>
        <v>0.00010000000000000001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127</v>
      </c>
      <c r="AT387" s="217" t="s">
        <v>122</v>
      </c>
      <c r="AU387" s="217" t="s">
        <v>82</v>
      </c>
      <c r="AY387" s="19" t="s">
        <v>120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127</v>
      </c>
      <c r="BM387" s="217" t="s">
        <v>1060</v>
      </c>
    </row>
    <row r="388" s="2" customFormat="1">
      <c r="A388" s="40"/>
      <c r="B388" s="41"/>
      <c r="C388" s="42"/>
      <c r="D388" s="219" t="s">
        <v>129</v>
      </c>
      <c r="E388" s="42"/>
      <c r="F388" s="220" t="s">
        <v>1061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129</v>
      </c>
      <c r="AU388" s="19" t="s">
        <v>82</v>
      </c>
    </row>
    <row r="389" s="2" customFormat="1">
      <c r="A389" s="40"/>
      <c r="B389" s="41"/>
      <c r="C389" s="42"/>
      <c r="D389" s="224" t="s">
        <v>131</v>
      </c>
      <c r="E389" s="42"/>
      <c r="F389" s="225" t="s">
        <v>1062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131</v>
      </c>
      <c r="AU389" s="19" t="s">
        <v>82</v>
      </c>
    </row>
    <row r="390" s="2" customFormat="1" ht="16.5" customHeight="1">
      <c r="A390" s="40"/>
      <c r="B390" s="41"/>
      <c r="C390" s="269" t="s">
        <v>572</v>
      </c>
      <c r="D390" s="269" t="s">
        <v>347</v>
      </c>
      <c r="E390" s="270" t="s">
        <v>1063</v>
      </c>
      <c r="F390" s="271" t="s">
        <v>1064</v>
      </c>
      <c r="G390" s="272" t="s">
        <v>612</v>
      </c>
      <c r="H390" s="273">
        <v>1</v>
      </c>
      <c r="I390" s="274"/>
      <c r="J390" s="275">
        <f>ROUND(I390*H390,2)</f>
        <v>0</v>
      </c>
      <c r="K390" s="271" t="s">
        <v>126</v>
      </c>
      <c r="L390" s="276"/>
      <c r="M390" s="277" t="s">
        <v>19</v>
      </c>
      <c r="N390" s="278" t="s">
        <v>43</v>
      </c>
      <c r="O390" s="86"/>
      <c r="P390" s="215">
        <f>O390*H390</f>
        <v>0</v>
      </c>
      <c r="Q390" s="215">
        <v>0.0067999999999999996</v>
      </c>
      <c r="R390" s="215">
        <f>Q390*H390</f>
        <v>0.0067999999999999996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182</v>
      </c>
      <c r="AT390" s="217" t="s">
        <v>347</v>
      </c>
      <c r="AU390" s="217" t="s">
        <v>82</v>
      </c>
      <c r="AY390" s="19" t="s">
        <v>120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80</v>
      </c>
      <c r="BK390" s="218">
        <f>ROUND(I390*H390,2)</f>
        <v>0</v>
      </c>
      <c r="BL390" s="19" t="s">
        <v>127</v>
      </c>
      <c r="BM390" s="217" t="s">
        <v>1065</v>
      </c>
    </row>
    <row r="391" s="2" customFormat="1">
      <c r="A391" s="40"/>
      <c r="B391" s="41"/>
      <c r="C391" s="42"/>
      <c r="D391" s="219" t="s">
        <v>129</v>
      </c>
      <c r="E391" s="42"/>
      <c r="F391" s="220" t="s">
        <v>1064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129</v>
      </c>
      <c r="AU391" s="19" t="s">
        <v>82</v>
      </c>
    </row>
    <row r="392" s="2" customFormat="1" ht="16.5" customHeight="1">
      <c r="A392" s="40"/>
      <c r="B392" s="41"/>
      <c r="C392" s="206" t="s">
        <v>577</v>
      </c>
      <c r="D392" s="206" t="s">
        <v>122</v>
      </c>
      <c r="E392" s="207" t="s">
        <v>1066</v>
      </c>
      <c r="F392" s="208" t="s">
        <v>1067</v>
      </c>
      <c r="G392" s="209" t="s">
        <v>612</v>
      </c>
      <c r="H392" s="210">
        <v>1</v>
      </c>
      <c r="I392" s="211"/>
      <c r="J392" s="212">
        <f>ROUND(I392*H392,2)</f>
        <v>0</v>
      </c>
      <c r="K392" s="208" t="s">
        <v>126</v>
      </c>
      <c r="L392" s="46"/>
      <c r="M392" s="213" t="s">
        <v>19</v>
      </c>
      <c r="N392" s="214" t="s">
        <v>43</v>
      </c>
      <c r="O392" s="86"/>
      <c r="P392" s="215">
        <f>O392*H392</f>
        <v>0</v>
      </c>
      <c r="Q392" s="215">
        <v>0.00010000000000000001</v>
      </c>
      <c r="R392" s="215">
        <f>Q392*H392</f>
        <v>0.00010000000000000001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127</v>
      </c>
      <c r="AT392" s="217" t="s">
        <v>122</v>
      </c>
      <c r="AU392" s="217" t="s">
        <v>82</v>
      </c>
      <c r="AY392" s="19" t="s">
        <v>120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80</v>
      </c>
      <c r="BK392" s="218">
        <f>ROUND(I392*H392,2)</f>
        <v>0</v>
      </c>
      <c r="BL392" s="19" t="s">
        <v>127</v>
      </c>
      <c r="BM392" s="217" t="s">
        <v>1068</v>
      </c>
    </row>
    <row r="393" s="2" customFormat="1">
      <c r="A393" s="40"/>
      <c r="B393" s="41"/>
      <c r="C393" s="42"/>
      <c r="D393" s="219" t="s">
        <v>129</v>
      </c>
      <c r="E393" s="42"/>
      <c r="F393" s="220" t="s">
        <v>1069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129</v>
      </c>
      <c r="AU393" s="19" t="s">
        <v>82</v>
      </c>
    </row>
    <row r="394" s="2" customFormat="1">
      <c r="A394" s="40"/>
      <c r="B394" s="41"/>
      <c r="C394" s="42"/>
      <c r="D394" s="224" t="s">
        <v>131</v>
      </c>
      <c r="E394" s="42"/>
      <c r="F394" s="225" t="s">
        <v>1070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131</v>
      </c>
      <c r="AU394" s="19" t="s">
        <v>82</v>
      </c>
    </row>
    <row r="395" s="13" customFormat="1">
      <c r="A395" s="13"/>
      <c r="B395" s="226"/>
      <c r="C395" s="227"/>
      <c r="D395" s="219" t="s">
        <v>144</v>
      </c>
      <c r="E395" s="228" t="s">
        <v>19</v>
      </c>
      <c r="F395" s="229" t="s">
        <v>1071</v>
      </c>
      <c r="G395" s="227"/>
      <c r="H395" s="228" t="s">
        <v>19</v>
      </c>
      <c r="I395" s="230"/>
      <c r="J395" s="227"/>
      <c r="K395" s="227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144</v>
      </c>
      <c r="AU395" s="235" t="s">
        <v>82</v>
      </c>
      <c r="AV395" s="13" t="s">
        <v>80</v>
      </c>
      <c r="AW395" s="13" t="s">
        <v>33</v>
      </c>
      <c r="AX395" s="13" t="s">
        <v>72</v>
      </c>
      <c r="AY395" s="235" t="s">
        <v>120</v>
      </c>
    </row>
    <row r="396" s="14" customFormat="1">
      <c r="A396" s="14"/>
      <c r="B396" s="236"/>
      <c r="C396" s="237"/>
      <c r="D396" s="219" t="s">
        <v>144</v>
      </c>
      <c r="E396" s="238" t="s">
        <v>19</v>
      </c>
      <c r="F396" s="239" t="s">
        <v>80</v>
      </c>
      <c r="G396" s="237"/>
      <c r="H396" s="240">
        <v>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144</v>
      </c>
      <c r="AU396" s="246" t="s">
        <v>82</v>
      </c>
      <c r="AV396" s="14" t="s">
        <v>82</v>
      </c>
      <c r="AW396" s="14" t="s">
        <v>33</v>
      </c>
      <c r="AX396" s="14" t="s">
        <v>80</v>
      </c>
      <c r="AY396" s="246" t="s">
        <v>120</v>
      </c>
    </row>
    <row r="397" s="2" customFormat="1" ht="16.5" customHeight="1">
      <c r="A397" s="40"/>
      <c r="B397" s="41"/>
      <c r="C397" s="269" t="s">
        <v>584</v>
      </c>
      <c r="D397" s="269" t="s">
        <v>347</v>
      </c>
      <c r="E397" s="270" t="s">
        <v>1072</v>
      </c>
      <c r="F397" s="271" t="s">
        <v>1073</v>
      </c>
      <c r="G397" s="272" t="s">
        <v>612</v>
      </c>
      <c r="H397" s="273">
        <v>1</v>
      </c>
      <c r="I397" s="274"/>
      <c r="J397" s="275">
        <f>ROUND(I397*H397,2)</f>
        <v>0</v>
      </c>
      <c r="K397" s="271" t="s">
        <v>126</v>
      </c>
      <c r="L397" s="276"/>
      <c r="M397" s="277" t="s">
        <v>19</v>
      </c>
      <c r="N397" s="278" t="s">
        <v>43</v>
      </c>
      <c r="O397" s="86"/>
      <c r="P397" s="215">
        <f>O397*H397</f>
        <v>0</v>
      </c>
      <c r="Q397" s="215">
        <v>0.0018</v>
      </c>
      <c r="R397" s="215">
        <f>Q397*H397</f>
        <v>0.0018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182</v>
      </c>
      <c r="AT397" s="217" t="s">
        <v>347</v>
      </c>
      <c r="AU397" s="217" t="s">
        <v>82</v>
      </c>
      <c r="AY397" s="19" t="s">
        <v>120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127</v>
      </c>
      <c r="BM397" s="217" t="s">
        <v>1074</v>
      </c>
    </row>
    <row r="398" s="2" customFormat="1">
      <c r="A398" s="40"/>
      <c r="B398" s="41"/>
      <c r="C398" s="42"/>
      <c r="D398" s="219" t="s">
        <v>129</v>
      </c>
      <c r="E398" s="42"/>
      <c r="F398" s="220" t="s">
        <v>1073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129</v>
      </c>
      <c r="AU398" s="19" t="s">
        <v>82</v>
      </c>
    </row>
    <row r="399" s="2" customFormat="1" ht="21.75" customHeight="1">
      <c r="A399" s="40"/>
      <c r="B399" s="41"/>
      <c r="C399" s="206" t="s">
        <v>589</v>
      </c>
      <c r="D399" s="206" t="s">
        <v>122</v>
      </c>
      <c r="E399" s="207" t="s">
        <v>1075</v>
      </c>
      <c r="F399" s="208" t="s">
        <v>1076</v>
      </c>
      <c r="G399" s="209" t="s">
        <v>612</v>
      </c>
      <c r="H399" s="210">
        <v>2</v>
      </c>
      <c r="I399" s="211"/>
      <c r="J399" s="212">
        <f>ROUND(I399*H399,2)</f>
        <v>0</v>
      </c>
      <c r="K399" s="208" t="s">
        <v>126</v>
      </c>
      <c r="L399" s="46"/>
      <c r="M399" s="213" t="s">
        <v>19</v>
      </c>
      <c r="N399" s="214" t="s">
        <v>43</v>
      </c>
      <c r="O399" s="86"/>
      <c r="P399" s="215">
        <f>O399*H399</f>
        <v>0</v>
      </c>
      <c r="Q399" s="215">
        <v>2.0000000000000002E-05</v>
      </c>
      <c r="R399" s="215">
        <f>Q399*H399</f>
        <v>4.0000000000000003E-05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127</v>
      </c>
      <c r="AT399" s="217" t="s">
        <v>122</v>
      </c>
      <c r="AU399" s="217" t="s">
        <v>82</v>
      </c>
      <c r="AY399" s="19" t="s">
        <v>120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80</v>
      </c>
      <c r="BK399" s="218">
        <f>ROUND(I399*H399,2)</f>
        <v>0</v>
      </c>
      <c r="BL399" s="19" t="s">
        <v>127</v>
      </c>
      <c r="BM399" s="217" t="s">
        <v>1077</v>
      </c>
    </row>
    <row r="400" s="2" customFormat="1">
      <c r="A400" s="40"/>
      <c r="B400" s="41"/>
      <c r="C400" s="42"/>
      <c r="D400" s="219" t="s">
        <v>129</v>
      </c>
      <c r="E400" s="42"/>
      <c r="F400" s="220" t="s">
        <v>1078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129</v>
      </c>
      <c r="AU400" s="19" t="s">
        <v>82</v>
      </c>
    </row>
    <row r="401" s="2" customFormat="1">
      <c r="A401" s="40"/>
      <c r="B401" s="41"/>
      <c r="C401" s="42"/>
      <c r="D401" s="224" t="s">
        <v>131</v>
      </c>
      <c r="E401" s="42"/>
      <c r="F401" s="225" t="s">
        <v>1079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131</v>
      </c>
      <c r="AU401" s="19" t="s">
        <v>82</v>
      </c>
    </row>
    <row r="402" s="2" customFormat="1" ht="16.5" customHeight="1">
      <c r="A402" s="40"/>
      <c r="B402" s="41"/>
      <c r="C402" s="269" t="s">
        <v>599</v>
      </c>
      <c r="D402" s="269" t="s">
        <v>347</v>
      </c>
      <c r="E402" s="270" t="s">
        <v>1080</v>
      </c>
      <c r="F402" s="271" t="s">
        <v>1081</v>
      </c>
      <c r="G402" s="272" t="s">
        <v>612</v>
      </c>
      <c r="H402" s="273">
        <v>1</v>
      </c>
      <c r="I402" s="274"/>
      <c r="J402" s="275">
        <f>ROUND(I402*H402,2)</f>
        <v>0</v>
      </c>
      <c r="K402" s="271" t="s">
        <v>126</v>
      </c>
      <c r="L402" s="276"/>
      <c r="M402" s="277" t="s">
        <v>19</v>
      </c>
      <c r="N402" s="278" t="s">
        <v>43</v>
      </c>
      <c r="O402" s="86"/>
      <c r="P402" s="215">
        <f>O402*H402</f>
        <v>0</v>
      </c>
      <c r="Q402" s="215">
        <v>0.010749999999999999</v>
      </c>
      <c r="R402" s="215">
        <f>Q402*H402</f>
        <v>0.010749999999999999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182</v>
      </c>
      <c r="AT402" s="217" t="s">
        <v>347</v>
      </c>
      <c r="AU402" s="217" t="s">
        <v>82</v>
      </c>
      <c r="AY402" s="19" t="s">
        <v>120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80</v>
      </c>
      <c r="BK402" s="218">
        <f>ROUND(I402*H402,2)</f>
        <v>0</v>
      </c>
      <c r="BL402" s="19" t="s">
        <v>127</v>
      </c>
      <c r="BM402" s="217" t="s">
        <v>1082</v>
      </c>
    </row>
    <row r="403" s="2" customFormat="1">
      <c r="A403" s="40"/>
      <c r="B403" s="41"/>
      <c r="C403" s="42"/>
      <c r="D403" s="219" t="s">
        <v>129</v>
      </c>
      <c r="E403" s="42"/>
      <c r="F403" s="220" t="s">
        <v>1081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129</v>
      </c>
      <c r="AU403" s="19" t="s">
        <v>82</v>
      </c>
    </row>
    <row r="404" s="2" customFormat="1" ht="16.5" customHeight="1">
      <c r="A404" s="40"/>
      <c r="B404" s="41"/>
      <c r="C404" s="269" t="s">
        <v>604</v>
      </c>
      <c r="D404" s="269" t="s">
        <v>347</v>
      </c>
      <c r="E404" s="270" t="s">
        <v>1083</v>
      </c>
      <c r="F404" s="271" t="s">
        <v>1084</v>
      </c>
      <c r="G404" s="272" t="s">
        <v>612</v>
      </c>
      <c r="H404" s="273">
        <v>1</v>
      </c>
      <c r="I404" s="274"/>
      <c r="J404" s="275">
        <f>ROUND(I404*H404,2)</f>
        <v>0</v>
      </c>
      <c r="K404" s="271" t="s">
        <v>126</v>
      </c>
      <c r="L404" s="276"/>
      <c r="M404" s="277" t="s">
        <v>19</v>
      </c>
      <c r="N404" s="278" t="s">
        <v>43</v>
      </c>
      <c r="O404" s="86"/>
      <c r="P404" s="215">
        <f>O404*H404</f>
        <v>0</v>
      </c>
      <c r="Q404" s="215">
        <v>0.0011000000000000001</v>
      </c>
      <c r="R404" s="215">
        <f>Q404*H404</f>
        <v>0.0011000000000000001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182</v>
      </c>
      <c r="AT404" s="217" t="s">
        <v>347</v>
      </c>
      <c r="AU404" s="217" t="s">
        <v>82</v>
      </c>
      <c r="AY404" s="19" t="s">
        <v>120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80</v>
      </c>
      <c r="BK404" s="218">
        <f>ROUND(I404*H404,2)</f>
        <v>0</v>
      </c>
      <c r="BL404" s="19" t="s">
        <v>127</v>
      </c>
      <c r="BM404" s="217" t="s">
        <v>1085</v>
      </c>
    </row>
    <row r="405" s="2" customFormat="1">
      <c r="A405" s="40"/>
      <c r="B405" s="41"/>
      <c r="C405" s="42"/>
      <c r="D405" s="219" t="s">
        <v>129</v>
      </c>
      <c r="E405" s="42"/>
      <c r="F405" s="220" t="s">
        <v>1084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129</v>
      </c>
      <c r="AU405" s="19" t="s">
        <v>82</v>
      </c>
    </row>
    <row r="406" s="2" customFormat="1" ht="24.15" customHeight="1">
      <c r="A406" s="40"/>
      <c r="B406" s="41"/>
      <c r="C406" s="269" t="s">
        <v>609</v>
      </c>
      <c r="D406" s="269" t="s">
        <v>347</v>
      </c>
      <c r="E406" s="270" t="s">
        <v>640</v>
      </c>
      <c r="F406" s="271" t="s">
        <v>1086</v>
      </c>
      <c r="G406" s="272" t="s">
        <v>612</v>
      </c>
      <c r="H406" s="273">
        <v>1</v>
      </c>
      <c r="I406" s="274"/>
      <c r="J406" s="275">
        <f>ROUND(I406*H406,2)</f>
        <v>0</v>
      </c>
      <c r="K406" s="271" t="s">
        <v>19</v>
      </c>
      <c r="L406" s="276"/>
      <c r="M406" s="277" t="s">
        <v>19</v>
      </c>
      <c r="N406" s="278" t="s">
        <v>43</v>
      </c>
      <c r="O406" s="86"/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182</v>
      </c>
      <c r="AT406" s="217" t="s">
        <v>347</v>
      </c>
      <c r="AU406" s="217" t="s">
        <v>82</v>
      </c>
      <c r="AY406" s="19" t="s">
        <v>120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127</v>
      </c>
      <c r="BM406" s="217" t="s">
        <v>1087</v>
      </c>
    </row>
    <row r="407" s="2" customFormat="1">
      <c r="A407" s="40"/>
      <c r="B407" s="41"/>
      <c r="C407" s="42"/>
      <c r="D407" s="219" t="s">
        <v>129</v>
      </c>
      <c r="E407" s="42"/>
      <c r="F407" s="220" t="s">
        <v>1086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129</v>
      </c>
      <c r="AU407" s="19" t="s">
        <v>82</v>
      </c>
    </row>
    <row r="408" s="2" customFormat="1" ht="16.5" customHeight="1">
      <c r="A408" s="40"/>
      <c r="B408" s="41"/>
      <c r="C408" s="206" t="s">
        <v>617</v>
      </c>
      <c r="D408" s="206" t="s">
        <v>122</v>
      </c>
      <c r="E408" s="207" t="s">
        <v>1088</v>
      </c>
      <c r="F408" s="208" t="s">
        <v>1089</v>
      </c>
      <c r="G408" s="209" t="s">
        <v>206</v>
      </c>
      <c r="H408" s="210">
        <v>1.8720000000000001</v>
      </c>
      <c r="I408" s="211"/>
      <c r="J408" s="212">
        <f>ROUND(I408*H408,2)</f>
        <v>0</v>
      </c>
      <c r="K408" s="208" t="s">
        <v>126</v>
      </c>
      <c r="L408" s="46"/>
      <c r="M408" s="213" t="s">
        <v>19</v>
      </c>
      <c r="N408" s="214" t="s">
        <v>43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0.59999999999999998</v>
      </c>
      <c r="T408" s="216">
        <f>S408*H408</f>
        <v>1.1232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127</v>
      </c>
      <c r="AT408" s="217" t="s">
        <v>122</v>
      </c>
      <c r="AU408" s="217" t="s">
        <v>82</v>
      </c>
      <c r="AY408" s="19" t="s">
        <v>120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80</v>
      </c>
      <c r="BK408" s="218">
        <f>ROUND(I408*H408,2)</f>
        <v>0</v>
      </c>
      <c r="BL408" s="19" t="s">
        <v>127</v>
      </c>
      <c r="BM408" s="217" t="s">
        <v>1090</v>
      </c>
    </row>
    <row r="409" s="2" customFormat="1">
      <c r="A409" s="40"/>
      <c r="B409" s="41"/>
      <c r="C409" s="42"/>
      <c r="D409" s="219" t="s">
        <v>129</v>
      </c>
      <c r="E409" s="42"/>
      <c r="F409" s="220" t="s">
        <v>1091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129</v>
      </c>
      <c r="AU409" s="19" t="s">
        <v>82</v>
      </c>
    </row>
    <row r="410" s="2" customFormat="1">
      <c r="A410" s="40"/>
      <c r="B410" s="41"/>
      <c r="C410" s="42"/>
      <c r="D410" s="224" t="s">
        <v>131</v>
      </c>
      <c r="E410" s="42"/>
      <c r="F410" s="225" t="s">
        <v>1092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131</v>
      </c>
      <c r="AU410" s="19" t="s">
        <v>82</v>
      </c>
    </row>
    <row r="411" s="13" customFormat="1">
      <c r="A411" s="13"/>
      <c r="B411" s="226"/>
      <c r="C411" s="227"/>
      <c r="D411" s="219" t="s">
        <v>144</v>
      </c>
      <c r="E411" s="228" t="s">
        <v>19</v>
      </c>
      <c r="F411" s="229" t="s">
        <v>1093</v>
      </c>
      <c r="G411" s="227"/>
      <c r="H411" s="228" t="s">
        <v>19</v>
      </c>
      <c r="I411" s="230"/>
      <c r="J411" s="227"/>
      <c r="K411" s="227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144</v>
      </c>
      <c r="AU411" s="235" t="s">
        <v>82</v>
      </c>
      <c r="AV411" s="13" t="s">
        <v>80</v>
      </c>
      <c r="AW411" s="13" t="s">
        <v>33</v>
      </c>
      <c r="AX411" s="13" t="s">
        <v>72</v>
      </c>
      <c r="AY411" s="235" t="s">
        <v>120</v>
      </c>
    </row>
    <row r="412" s="14" customFormat="1">
      <c r="A412" s="14"/>
      <c r="B412" s="236"/>
      <c r="C412" s="237"/>
      <c r="D412" s="219" t="s">
        <v>144</v>
      </c>
      <c r="E412" s="238" t="s">
        <v>19</v>
      </c>
      <c r="F412" s="239" t="s">
        <v>1094</v>
      </c>
      <c r="G412" s="237"/>
      <c r="H412" s="240">
        <v>1.8720000000000001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144</v>
      </c>
      <c r="AU412" s="246" t="s">
        <v>82</v>
      </c>
      <c r="AV412" s="14" t="s">
        <v>82</v>
      </c>
      <c r="AW412" s="14" t="s">
        <v>33</v>
      </c>
      <c r="AX412" s="14" t="s">
        <v>80</v>
      </c>
      <c r="AY412" s="246" t="s">
        <v>120</v>
      </c>
    </row>
    <row r="413" s="2" customFormat="1" ht="16.5" customHeight="1">
      <c r="A413" s="40"/>
      <c r="B413" s="41"/>
      <c r="C413" s="206" t="s">
        <v>621</v>
      </c>
      <c r="D413" s="206" t="s">
        <v>122</v>
      </c>
      <c r="E413" s="207" t="s">
        <v>1095</v>
      </c>
      <c r="F413" s="208" t="s">
        <v>1096</v>
      </c>
      <c r="G413" s="209" t="s">
        <v>612</v>
      </c>
      <c r="H413" s="210">
        <v>1</v>
      </c>
      <c r="I413" s="211"/>
      <c r="J413" s="212">
        <f>ROUND(I413*H413,2)</f>
        <v>0</v>
      </c>
      <c r="K413" s="208" t="s">
        <v>126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0.00072000000000000005</v>
      </c>
      <c r="R413" s="215">
        <f>Q413*H413</f>
        <v>0.00072000000000000005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127</v>
      </c>
      <c r="AT413" s="217" t="s">
        <v>122</v>
      </c>
      <c r="AU413" s="217" t="s">
        <v>82</v>
      </c>
      <c r="AY413" s="19" t="s">
        <v>120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127</v>
      </c>
      <c r="BM413" s="217" t="s">
        <v>1097</v>
      </c>
    </row>
    <row r="414" s="2" customFormat="1">
      <c r="A414" s="40"/>
      <c r="B414" s="41"/>
      <c r="C414" s="42"/>
      <c r="D414" s="219" t="s">
        <v>129</v>
      </c>
      <c r="E414" s="42"/>
      <c r="F414" s="220" t="s">
        <v>1098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129</v>
      </c>
      <c r="AU414" s="19" t="s">
        <v>82</v>
      </c>
    </row>
    <row r="415" s="2" customFormat="1">
      <c r="A415" s="40"/>
      <c r="B415" s="41"/>
      <c r="C415" s="42"/>
      <c r="D415" s="224" t="s">
        <v>131</v>
      </c>
      <c r="E415" s="42"/>
      <c r="F415" s="225" t="s">
        <v>1099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131</v>
      </c>
      <c r="AU415" s="19" t="s">
        <v>82</v>
      </c>
    </row>
    <row r="416" s="13" customFormat="1">
      <c r="A416" s="13"/>
      <c r="B416" s="226"/>
      <c r="C416" s="227"/>
      <c r="D416" s="219" t="s">
        <v>144</v>
      </c>
      <c r="E416" s="228" t="s">
        <v>19</v>
      </c>
      <c r="F416" s="229" t="s">
        <v>1100</v>
      </c>
      <c r="G416" s="227"/>
      <c r="H416" s="228" t="s">
        <v>19</v>
      </c>
      <c r="I416" s="230"/>
      <c r="J416" s="227"/>
      <c r="K416" s="227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144</v>
      </c>
      <c r="AU416" s="235" t="s">
        <v>82</v>
      </c>
      <c r="AV416" s="13" t="s">
        <v>80</v>
      </c>
      <c r="AW416" s="13" t="s">
        <v>33</v>
      </c>
      <c r="AX416" s="13" t="s">
        <v>72</v>
      </c>
      <c r="AY416" s="235" t="s">
        <v>120</v>
      </c>
    </row>
    <row r="417" s="14" customFormat="1">
      <c r="A417" s="14"/>
      <c r="B417" s="236"/>
      <c r="C417" s="237"/>
      <c r="D417" s="219" t="s">
        <v>144</v>
      </c>
      <c r="E417" s="238" t="s">
        <v>19</v>
      </c>
      <c r="F417" s="239" t="s">
        <v>80</v>
      </c>
      <c r="G417" s="237"/>
      <c r="H417" s="240">
        <v>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144</v>
      </c>
      <c r="AU417" s="246" t="s">
        <v>82</v>
      </c>
      <c r="AV417" s="14" t="s">
        <v>82</v>
      </c>
      <c r="AW417" s="14" t="s">
        <v>33</v>
      </c>
      <c r="AX417" s="14" t="s">
        <v>80</v>
      </c>
      <c r="AY417" s="246" t="s">
        <v>120</v>
      </c>
    </row>
    <row r="418" s="2" customFormat="1" ht="16.5" customHeight="1">
      <c r="A418" s="40"/>
      <c r="B418" s="41"/>
      <c r="C418" s="269" t="s">
        <v>625</v>
      </c>
      <c r="D418" s="269" t="s">
        <v>347</v>
      </c>
      <c r="E418" s="270" t="s">
        <v>1101</v>
      </c>
      <c r="F418" s="271" t="s">
        <v>1102</v>
      </c>
      <c r="G418" s="272" t="s">
        <v>612</v>
      </c>
      <c r="H418" s="273">
        <v>1</v>
      </c>
      <c r="I418" s="274"/>
      <c r="J418" s="275">
        <f>ROUND(I418*H418,2)</f>
        <v>0</v>
      </c>
      <c r="K418" s="271" t="s">
        <v>126</v>
      </c>
      <c r="L418" s="276"/>
      <c r="M418" s="277" t="s">
        <v>19</v>
      </c>
      <c r="N418" s="278" t="s">
        <v>43</v>
      </c>
      <c r="O418" s="86"/>
      <c r="P418" s="215">
        <f>O418*H418</f>
        <v>0</v>
      </c>
      <c r="Q418" s="215">
        <v>0.0040000000000000001</v>
      </c>
      <c r="R418" s="215">
        <f>Q418*H418</f>
        <v>0.0040000000000000001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182</v>
      </c>
      <c r="AT418" s="217" t="s">
        <v>347</v>
      </c>
      <c r="AU418" s="217" t="s">
        <v>82</v>
      </c>
      <c r="AY418" s="19" t="s">
        <v>120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80</v>
      </c>
      <c r="BK418" s="218">
        <f>ROUND(I418*H418,2)</f>
        <v>0</v>
      </c>
      <c r="BL418" s="19" t="s">
        <v>127</v>
      </c>
      <c r="BM418" s="217" t="s">
        <v>1103</v>
      </c>
    </row>
    <row r="419" s="2" customFormat="1">
      <c r="A419" s="40"/>
      <c r="B419" s="41"/>
      <c r="C419" s="42"/>
      <c r="D419" s="219" t="s">
        <v>129</v>
      </c>
      <c r="E419" s="42"/>
      <c r="F419" s="220" t="s">
        <v>1102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129</v>
      </c>
      <c r="AU419" s="19" t="s">
        <v>82</v>
      </c>
    </row>
    <row r="420" s="2" customFormat="1" ht="16.5" customHeight="1">
      <c r="A420" s="40"/>
      <c r="B420" s="41"/>
      <c r="C420" s="269" t="s">
        <v>631</v>
      </c>
      <c r="D420" s="269" t="s">
        <v>347</v>
      </c>
      <c r="E420" s="270" t="s">
        <v>1104</v>
      </c>
      <c r="F420" s="271" t="s">
        <v>1105</v>
      </c>
      <c r="G420" s="272" t="s">
        <v>612</v>
      </c>
      <c r="H420" s="273">
        <v>1</v>
      </c>
      <c r="I420" s="274"/>
      <c r="J420" s="275">
        <f>ROUND(I420*H420,2)</f>
        <v>0</v>
      </c>
      <c r="K420" s="271" t="s">
        <v>19</v>
      </c>
      <c r="L420" s="276"/>
      <c r="M420" s="277" t="s">
        <v>19</v>
      </c>
      <c r="N420" s="278" t="s">
        <v>43</v>
      </c>
      <c r="O420" s="86"/>
      <c r="P420" s="215">
        <f>O420*H420</f>
        <v>0</v>
      </c>
      <c r="Q420" s="215">
        <v>0.00316</v>
      </c>
      <c r="R420" s="215">
        <f>Q420*H420</f>
        <v>0.00316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182</v>
      </c>
      <c r="AT420" s="217" t="s">
        <v>347</v>
      </c>
      <c r="AU420" s="217" t="s">
        <v>82</v>
      </c>
      <c r="AY420" s="19" t="s">
        <v>120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80</v>
      </c>
      <c r="BK420" s="218">
        <f>ROUND(I420*H420,2)</f>
        <v>0</v>
      </c>
      <c r="BL420" s="19" t="s">
        <v>127</v>
      </c>
      <c r="BM420" s="217" t="s">
        <v>1106</v>
      </c>
    </row>
    <row r="421" s="2" customFormat="1">
      <c r="A421" s="40"/>
      <c r="B421" s="41"/>
      <c r="C421" s="42"/>
      <c r="D421" s="219" t="s">
        <v>129</v>
      </c>
      <c r="E421" s="42"/>
      <c r="F421" s="220" t="s">
        <v>1105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129</v>
      </c>
      <c r="AU421" s="19" t="s">
        <v>82</v>
      </c>
    </row>
    <row r="422" s="2" customFormat="1" ht="16.5" customHeight="1">
      <c r="A422" s="40"/>
      <c r="B422" s="41"/>
      <c r="C422" s="206" t="s">
        <v>635</v>
      </c>
      <c r="D422" s="206" t="s">
        <v>122</v>
      </c>
      <c r="E422" s="207" t="s">
        <v>1107</v>
      </c>
      <c r="F422" s="208" t="s">
        <v>1108</v>
      </c>
      <c r="G422" s="209" t="s">
        <v>612</v>
      </c>
      <c r="H422" s="210">
        <v>1</v>
      </c>
      <c r="I422" s="211"/>
      <c r="J422" s="212">
        <f>ROUND(I422*H422,2)</f>
        <v>0</v>
      </c>
      <c r="K422" s="208" t="s">
        <v>126</v>
      </c>
      <c r="L422" s="46"/>
      <c r="M422" s="213" t="s">
        <v>19</v>
      </c>
      <c r="N422" s="214" t="s">
        <v>43</v>
      </c>
      <c r="O422" s="86"/>
      <c r="P422" s="215">
        <f>O422*H422</f>
        <v>0</v>
      </c>
      <c r="Q422" s="215">
        <v>0.0016199999999999999</v>
      </c>
      <c r="R422" s="215">
        <f>Q422*H422</f>
        <v>0.0016199999999999999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127</v>
      </c>
      <c r="AT422" s="217" t="s">
        <v>122</v>
      </c>
      <c r="AU422" s="217" t="s">
        <v>82</v>
      </c>
      <c r="AY422" s="19" t="s">
        <v>120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80</v>
      </c>
      <c r="BK422" s="218">
        <f>ROUND(I422*H422,2)</f>
        <v>0</v>
      </c>
      <c r="BL422" s="19" t="s">
        <v>127</v>
      </c>
      <c r="BM422" s="217" t="s">
        <v>1109</v>
      </c>
    </row>
    <row r="423" s="2" customFormat="1">
      <c r="A423" s="40"/>
      <c r="B423" s="41"/>
      <c r="C423" s="42"/>
      <c r="D423" s="219" t="s">
        <v>129</v>
      </c>
      <c r="E423" s="42"/>
      <c r="F423" s="220" t="s">
        <v>1110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129</v>
      </c>
      <c r="AU423" s="19" t="s">
        <v>82</v>
      </c>
    </row>
    <row r="424" s="2" customFormat="1">
      <c r="A424" s="40"/>
      <c r="B424" s="41"/>
      <c r="C424" s="42"/>
      <c r="D424" s="224" t="s">
        <v>131</v>
      </c>
      <c r="E424" s="42"/>
      <c r="F424" s="225" t="s">
        <v>1111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131</v>
      </c>
      <c r="AU424" s="19" t="s">
        <v>82</v>
      </c>
    </row>
    <row r="425" s="2" customFormat="1" ht="16.5" customHeight="1">
      <c r="A425" s="40"/>
      <c r="B425" s="41"/>
      <c r="C425" s="269" t="s">
        <v>639</v>
      </c>
      <c r="D425" s="269" t="s">
        <v>347</v>
      </c>
      <c r="E425" s="270" t="s">
        <v>1112</v>
      </c>
      <c r="F425" s="271" t="s">
        <v>1113</v>
      </c>
      <c r="G425" s="272" t="s">
        <v>612</v>
      </c>
      <c r="H425" s="273">
        <v>1</v>
      </c>
      <c r="I425" s="274"/>
      <c r="J425" s="275">
        <f>ROUND(I425*H425,2)</f>
        <v>0</v>
      </c>
      <c r="K425" s="271" t="s">
        <v>126</v>
      </c>
      <c r="L425" s="276"/>
      <c r="M425" s="277" t="s">
        <v>19</v>
      </c>
      <c r="N425" s="278" t="s">
        <v>43</v>
      </c>
      <c r="O425" s="86"/>
      <c r="P425" s="215">
        <f>O425*H425</f>
        <v>0</v>
      </c>
      <c r="Q425" s="215">
        <v>0.017999999999999999</v>
      </c>
      <c r="R425" s="215">
        <f>Q425*H425</f>
        <v>0.017999999999999999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182</v>
      </c>
      <c r="AT425" s="217" t="s">
        <v>347</v>
      </c>
      <c r="AU425" s="217" t="s">
        <v>82</v>
      </c>
      <c r="AY425" s="19" t="s">
        <v>120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80</v>
      </c>
      <c r="BK425" s="218">
        <f>ROUND(I425*H425,2)</f>
        <v>0</v>
      </c>
      <c r="BL425" s="19" t="s">
        <v>127</v>
      </c>
      <c r="BM425" s="217" t="s">
        <v>1114</v>
      </c>
    </row>
    <row r="426" s="2" customFormat="1">
      <c r="A426" s="40"/>
      <c r="B426" s="41"/>
      <c r="C426" s="42"/>
      <c r="D426" s="219" t="s">
        <v>129</v>
      </c>
      <c r="E426" s="42"/>
      <c r="F426" s="220" t="s">
        <v>1113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129</v>
      </c>
      <c r="AU426" s="19" t="s">
        <v>82</v>
      </c>
    </row>
    <row r="427" s="2" customFormat="1" ht="16.5" customHeight="1">
      <c r="A427" s="40"/>
      <c r="B427" s="41"/>
      <c r="C427" s="269" t="s">
        <v>643</v>
      </c>
      <c r="D427" s="269" t="s">
        <v>347</v>
      </c>
      <c r="E427" s="270" t="s">
        <v>1115</v>
      </c>
      <c r="F427" s="271" t="s">
        <v>1116</v>
      </c>
      <c r="G427" s="272" t="s">
        <v>612</v>
      </c>
      <c r="H427" s="273">
        <v>1</v>
      </c>
      <c r="I427" s="274"/>
      <c r="J427" s="275">
        <f>ROUND(I427*H427,2)</f>
        <v>0</v>
      </c>
      <c r="K427" s="271" t="s">
        <v>19</v>
      </c>
      <c r="L427" s="276"/>
      <c r="M427" s="277" t="s">
        <v>19</v>
      </c>
      <c r="N427" s="278" t="s">
        <v>43</v>
      </c>
      <c r="O427" s="86"/>
      <c r="P427" s="215">
        <f>O427*H427</f>
        <v>0</v>
      </c>
      <c r="Q427" s="215">
        <v>0.0065399999999999998</v>
      </c>
      <c r="R427" s="215">
        <f>Q427*H427</f>
        <v>0.0065399999999999998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182</v>
      </c>
      <c r="AT427" s="217" t="s">
        <v>347</v>
      </c>
      <c r="AU427" s="217" t="s">
        <v>82</v>
      </c>
      <c r="AY427" s="19" t="s">
        <v>120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127</v>
      </c>
      <c r="BM427" s="217" t="s">
        <v>1117</v>
      </c>
    </row>
    <row r="428" s="2" customFormat="1">
      <c r="A428" s="40"/>
      <c r="B428" s="41"/>
      <c r="C428" s="42"/>
      <c r="D428" s="219" t="s">
        <v>129</v>
      </c>
      <c r="E428" s="42"/>
      <c r="F428" s="220" t="s">
        <v>1116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129</v>
      </c>
      <c r="AU428" s="19" t="s">
        <v>82</v>
      </c>
    </row>
    <row r="429" s="2" customFormat="1" ht="16.5" customHeight="1">
      <c r="A429" s="40"/>
      <c r="B429" s="41"/>
      <c r="C429" s="206" t="s">
        <v>653</v>
      </c>
      <c r="D429" s="206" t="s">
        <v>122</v>
      </c>
      <c r="E429" s="207" t="s">
        <v>1118</v>
      </c>
      <c r="F429" s="208" t="s">
        <v>1119</v>
      </c>
      <c r="G429" s="209" t="s">
        <v>612</v>
      </c>
      <c r="H429" s="210">
        <v>1</v>
      </c>
      <c r="I429" s="211"/>
      <c r="J429" s="212">
        <f>ROUND(I429*H429,2)</f>
        <v>0</v>
      </c>
      <c r="K429" s="208" t="s">
        <v>126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0.0013600000000000001</v>
      </c>
      <c r="R429" s="215">
        <f>Q429*H429</f>
        <v>0.0013600000000000001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127</v>
      </c>
      <c r="AT429" s="217" t="s">
        <v>122</v>
      </c>
      <c r="AU429" s="217" t="s">
        <v>82</v>
      </c>
      <c r="AY429" s="19" t="s">
        <v>120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127</v>
      </c>
      <c r="BM429" s="217" t="s">
        <v>1120</v>
      </c>
    </row>
    <row r="430" s="2" customFormat="1">
      <c r="A430" s="40"/>
      <c r="B430" s="41"/>
      <c r="C430" s="42"/>
      <c r="D430" s="219" t="s">
        <v>129</v>
      </c>
      <c r="E430" s="42"/>
      <c r="F430" s="220" t="s">
        <v>1121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129</v>
      </c>
      <c r="AU430" s="19" t="s">
        <v>82</v>
      </c>
    </row>
    <row r="431" s="2" customFormat="1">
      <c r="A431" s="40"/>
      <c r="B431" s="41"/>
      <c r="C431" s="42"/>
      <c r="D431" s="224" t="s">
        <v>131</v>
      </c>
      <c r="E431" s="42"/>
      <c r="F431" s="225" t="s">
        <v>1122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131</v>
      </c>
      <c r="AU431" s="19" t="s">
        <v>82</v>
      </c>
    </row>
    <row r="432" s="2" customFormat="1" ht="16.5" customHeight="1">
      <c r="A432" s="40"/>
      <c r="B432" s="41"/>
      <c r="C432" s="269" t="s">
        <v>658</v>
      </c>
      <c r="D432" s="269" t="s">
        <v>347</v>
      </c>
      <c r="E432" s="270" t="s">
        <v>1123</v>
      </c>
      <c r="F432" s="271" t="s">
        <v>1124</v>
      </c>
      <c r="G432" s="272" t="s">
        <v>612</v>
      </c>
      <c r="H432" s="273">
        <v>1</v>
      </c>
      <c r="I432" s="274"/>
      <c r="J432" s="275">
        <f>ROUND(I432*H432,2)</f>
        <v>0</v>
      </c>
      <c r="K432" s="271" t="s">
        <v>19</v>
      </c>
      <c r="L432" s="276"/>
      <c r="M432" s="277" t="s">
        <v>19</v>
      </c>
      <c r="N432" s="278" t="s">
        <v>43</v>
      </c>
      <c r="O432" s="86"/>
      <c r="P432" s="215">
        <f>O432*H432</f>
        <v>0</v>
      </c>
      <c r="Q432" s="215">
        <v>0.039</v>
      </c>
      <c r="R432" s="215">
        <f>Q432*H432</f>
        <v>0.039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182</v>
      </c>
      <c r="AT432" s="217" t="s">
        <v>347</v>
      </c>
      <c r="AU432" s="217" t="s">
        <v>82</v>
      </c>
      <c r="AY432" s="19" t="s">
        <v>120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80</v>
      </c>
      <c r="BK432" s="218">
        <f>ROUND(I432*H432,2)</f>
        <v>0</v>
      </c>
      <c r="BL432" s="19" t="s">
        <v>127</v>
      </c>
      <c r="BM432" s="217" t="s">
        <v>1125</v>
      </c>
    </row>
    <row r="433" s="2" customFormat="1">
      <c r="A433" s="40"/>
      <c r="B433" s="41"/>
      <c r="C433" s="42"/>
      <c r="D433" s="219" t="s">
        <v>129</v>
      </c>
      <c r="E433" s="42"/>
      <c r="F433" s="220" t="s">
        <v>1124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129</v>
      </c>
      <c r="AU433" s="19" t="s">
        <v>82</v>
      </c>
    </row>
    <row r="434" s="2" customFormat="1" ht="16.5" customHeight="1">
      <c r="A434" s="40"/>
      <c r="B434" s="41"/>
      <c r="C434" s="206" t="s">
        <v>662</v>
      </c>
      <c r="D434" s="206" t="s">
        <v>122</v>
      </c>
      <c r="E434" s="207" t="s">
        <v>1126</v>
      </c>
      <c r="F434" s="208" t="s">
        <v>1127</v>
      </c>
      <c r="G434" s="209" t="s">
        <v>612</v>
      </c>
      <c r="H434" s="210">
        <v>1</v>
      </c>
      <c r="I434" s="211"/>
      <c r="J434" s="212">
        <f>ROUND(I434*H434,2)</f>
        <v>0</v>
      </c>
      <c r="K434" s="208" t="s">
        <v>126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127</v>
      </c>
      <c r="AT434" s="217" t="s">
        <v>122</v>
      </c>
      <c r="AU434" s="217" t="s">
        <v>82</v>
      </c>
      <c r="AY434" s="19" t="s">
        <v>120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127</v>
      </c>
      <c r="BM434" s="217" t="s">
        <v>1128</v>
      </c>
    </row>
    <row r="435" s="2" customFormat="1">
      <c r="A435" s="40"/>
      <c r="B435" s="41"/>
      <c r="C435" s="42"/>
      <c r="D435" s="219" t="s">
        <v>129</v>
      </c>
      <c r="E435" s="42"/>
      <c r="F435" s="220" t="s">
        <v>1129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129</v>
      </c>
      <c r="AU435" s="19" t="s">
        <v>82</v>
      </c>
    </row>
    <row r="436" s="2" customFormat="1">
      <c r="A436" s="40"/>
      <c r="B436" s="41"/>
      <c r="C436" s="42"/>
      <c r="D436" s="224" t="s">
        <v>131</v>
      </c>
      <c r="E436" s="42"/>
      <c r="F436" s="225" t="s">
        <v>1130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131</v>
      </c>
      <c r="AU436" s="19" t="s">
        <v>82</v>
      </c>
    </row>
    <row r="437" s="2" customFormat="1" ht="21.75" customHeight="1">
      <c r="A437" s="40"/>
      <c r="B437" s="41"/>
      <c r="C437" s="269" t="s">
        <v>666</v>
      </c>
      <c r="D437" s="269" t="s">
        <v>347</v>
      </c>
      <c r="E437" s="270" t="s">
        <v>1131</v>
      </c>
      <c r="F437" s="271" t="s">
        <v>1132</v>
      </c>
      <c r="G437" s="272" t="s">
        <v>612</v>
      </c>
      <c r="H437" s="273">
        <v>1</v>
      </c>
      <c r="I437" s="274"/>
      <c r="J437" s="275">
        <f>ROUND(I437*H437,2)</f>
        <v>0</v>
      </c>
      <c r="K437" s="271" t="s">
        <v>126</v>
      </c>
      <c r="L437" s="276"/>
      <c r="M437" s="277" t="s">
        <v>19</v>
      </c>
      <c r="N437" s="278" t="s">
        <v>43</v>
      </c>
      <c r="O437" s="86"/>
      <c r="P437" s="215">
        <f>O437*H437</f>
        <v>0</v>
      </c>
      <c r="Q437" s="215">
        <v>0.0019</v>
      </c>
      <c r="R437" s="215">
        <f>Q437*H437</f>
        <v>0.0019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182</v>
      </c>
      <c r="AT437" s="217" t="s">
        <v>347</v>
      </c>
      <c r="AU437" s="217" t="s">
        <v>82</v>
      </c>
      <c r="AY437" s="19" t="s">
        <v>120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127</v>
      </c>
      <c r="BM437" s="217" t="s">
        <v>1133</v>
      </c>
    </row>
    <row r="438" s="2" customFormat="1">
      <c r="A438" s="40"/>
      <c r="B438" s="41"/>
      <c r="C438" s="42"/>
      <c r="D438" s="219" t="s">
        <v>129</v>
      </c>
      <c r="E438" s="42"/>
      <c r="F438" s="220" t="s">
        <v>1132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129</v>
      </c>
      <c r="AU438" s="19" t="s">
        <v>82</v>
      </c>
    </row>
    <row r="439" s="2" customFormat="1" ht="16.5" customHeight="1">
      <c r="A439" s="40"/>
      <c r="B439" s="41"/>
      <c r="C439" s="206" t="s">
        <v>672</v>
      </c>
      <c r="D439" s="206" t="s">
        <v>122</v>
      </c>
      <c r="E439" s="207" t="s">
        <v>1134</v>
      </c>
      <c r="F439" s="208" t="s">
        <v>1135</v>
      </c>
      <c r="G439" s="209" t="s">
        <v>168</v>
      </c>
      <c r="H439" s="210">
        <v>27</v>
      </c>
      <c r="I439" s="211"/>
      <c r="J439" s="212">
        <f>ROUND(I439*H439,2)</f>
        <v>0</v>
      </c>
      <c r="K439" s="208" t="s">
        <v>126</v>
      </c>
      <c r="L439" s="46"/>
      <c r="M439" s="213" t="s">
        <v>19</v>
      </c>
      <c r="N439" s="214" t="s">
        <v>43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127</v>
      </c>
      <c r="AT439" s="217" t="s">
        <v>122</v>
      </c>
      <c r="AU439" s="217" t="s">
        <v>82</v>
      </c>
      <c r="AY439" s="19" t="s">
        <v>120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80</v>
      </c>
      <c r="BK439" s="218">
        <f>ROUND(I439*H439,2)</f>
        <v>0</v>
      </c>
      <c r="BL439" s="19" t="s">
        <v>127</v>
      </c>
      <c r="BM439" s="217" t="s">
        <v>1136</v>
      </c>
    </row>
    <row r="440" s="2" customFormat="1">
      <c r="A440" s="40"/>
      <c r="B440" s="41"/>
      <c r="C440" s="42"/>
      <c r="D440" s="219" t="s">
        <v>129</v>
      </c>
      <c r="E440" s="42"/>
      <c r="F440" s="220" t="s">
        <v>1137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129</v>
      </c>
      <c r="AU440" s="19" t="s">
        <v>82</v>
      </c>
    </row>
    <row r="441" s="2" customFormat="1">
      <c r="A441" s="40"/>
      <c r="B441" s="41"/>
      <c r="C441" s="42"/>
      <c r="D441" s="224" t="s">
        <v>131</v>
      </c>
      <c r="E441" s="42"/>
      <c r="F441" s="225" t="s">
        <v>1138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131</v>
      </c>
      <c r="AU441" s="19" t="s">
        <v>82</v>
      </c>
    </row>
    <row r="442" s="2" customFormat="1" ht="16.5" customHeight="1">
      <c r="A442" s="40"/>
      <c r="B442" s="41"/>
      <c r="C442" s="206" t="s">
        <v>676</v>
      </c>
      <c r="D442" s="206" t="s">
        <v>122</v>
      </c>
      <c r="E442" s="207" t="s">
        <v>1139</v>
      </c>
      <c r="F442" s="208" t="s">
        <v>1140</v>
      </c>
      <c r="G442" s="209" t="s">
        <v>168</v>
      </c>
      <c r="H442" s="210">
        <v>27</v>
      </c>
      <c r="I442" s="211"/>
      <c r="J442" s="212">
        <f>ROUND(I442*H442,2)</f>
        <v>0</v>
      </c>
      <c r="K442" s="208" t="s">
        <v>126</v>
      </c>
      <c r="L442" s="46"/>
      <c r="M442" s="213" t="s">
        <v>19</v>
      </c>
      <c r="N442" s="214" t="s">
        <v>43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127</v>
      </c>
      <c r="AT442" s="217" t="s">
        <v>122</v>
      </c>
      <c r="AU442" s="217" t="s">
        <v>82</v>
      </c>
      <c r="AY442" s="19" t="s">
        <v>120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80</v>
      </c>
      <c r="BK442" s="218">
        <f>ROUND(I442*H442,2)</f>
        <v>0</v>
      </c>
      <c r="BL442" s="19" t="s">
        <v>127</v>
      </c>
      <c r="BM442" s="217" t="s">
        <v>1141</v>
      </c>
    </row>
    <row r="443" s="2" customFormat="1">
      <c r="A443" s="40"/>
      <c r="B443" s="41"/>
      <c r="C443" s="42"/>
      <c r="D443" s="219" t="s">
        <v>129</v>
      </c>
      <c r="E443" s="42"/>
      <c r="F443" s="220" t="s">
        <v>1140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129</v>
      </c>
      <c r="AU443" s="19" t="s">
        <v>82</v>
      </c>
    </row>
    <row r="444" s="2" customFormat="1">
      <c r="A444" s="40"/>
      <c r="B444" s="41"/>
      <c r="C444" s="42"/>
      <c r="D444" s="224" t="s">
        <v>131</v>
      </c>
      <c r="E444" s="42"/>
      <c r="F444" s="225" t="s">
        <v>1142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131</v>
      </c>
      <c r="AU444" s="19" t="s">
        <v>82</v>
      </c>
    </row>
    <row r="445" s="2" customFormat="1" ht="16.5" customHeight="1">
      <c r="A445" s="40"/>
      <c r="B445" s="41"/>
      <c r="C445" s="206" t="s">
        <v>680</v>
      </c>
      <c r="D445" s="206" t="s">
        <v>122</v>
      </c>
      <c r="E445" s="207" t="s">
        <v>1143</v>
      </c>
      <c r="F445" s="208" t="s">
        <v>1144</v>
      </c>
      <c r="G445" s="209" t="s">
        <v>1145</v>
      </c>
      <c r="H445" s="210">
        <v>3</v>
      </c>
      <c r="I445" s="211"/>
      <c r="J445" s="212">
        <f>ROUND(I445*H445,2)</f>
        <v>0</v>
      </c>
      <c r="K445" s="208" t="s">
        <v>126</v>
      </c>
      <c r="L445" s="46"/>
      <c r="M445" s="213" t="s">
        <v>19</v>
      </c>
      <c r="N445" s="214" t="s">
        <v>43</v>
      </c>
      <c r="O445" s="86"/>
      <c r="P445" s="215">
        <f>O445*H445</f>
        <v>0</v>
      </c>
      <c r="Q445" s="215">
        <v>0.00010000000000000001</v>
      </c>
      <c r="R445" s="215">
        <f>Q445*H445</f>
        <v>0.00030000000000000003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127</v>
      </c>
      <c r="AT445" s="217" t="s">
        <v>122</v>
      </c>
      <c r="AU445" s="217" t="s">
        <v>82</v>
      </c>
      <c r="AY445" s="19" t="s">
        <v>120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127</v>
      </c>
      <c r="BM445" s="217" t="s">
        <v>1146</v>
      </c>
    </row>
    <row r="446" s="2" customFormat="1">
      <c r="A446" s="40"/>
      <c r="B446" s="41"/>
      <c r="C446" s="42"/>
      <c r="D446" s="219" t="s">
        <v>129</v>
      </c>
      <c r="E446" s="42"/>
      <c r="F446" s="220" t="s">
        <v>1147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129</v>
      </c>
      <c r="AU446" s="19" t="s">
        <v>82</v>
      </c>
    </row>
    <row r="447" s="2" customFormat="1">
      <c r="A447" s="40"/>
      <c r="B447" s="41"/>
      <c r="C447" s="42"/>
      <c r="D447" s="224" t="s">
        <v>131</v>
      </c>
      <c r="E447" s="42"/>
      <c r="F447" s="225" t="s">
        <v>1148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131</v>
      </c>
      <c r="AU447" s="19" t="s">
        <v>82</v>
      </c>
    </row>
    <row r="448" s="2" customFormat="1" ht="16.5" customHeight="1">
      <c r="A448" s="40"/>
      <c r="B448" s="41"/>
      <c r="C448" s="206" t="s">
        <v>684</v>
      </c>
      <c r="D448" s="206" t="s">
        <v>122</v>
      </c>
      <c r="E448" s="207" t="s">
        <v>1149</v>
      </c>
      <c r="F448" s="208" t="s">
        <v>1150</v>
      </c>
      <c r="G448" s="209" t="s">
        <v>612</v>
      </c>
      <c r="H448" s="210">
        <v>2</v>
      </c>
      <c r="I448" s="211"/>
      <c r="J448" s="212">
        <f>ROUND(I448*H448,2)</f>
        <v>0</v>
      </c>
      <c r="K448" s="208" t="s">
        <v>126</v>
      </c>
      <c r="L448" s="46"/>
      <c r="M448" s="213" t="s">
        <v>19</v>
      </c>
      <c r="N448" s="214" t="s">
        <v>43</v>
      </c>
      <c r="O448" s="86"/>
      <c r="P448" s="215">
        <f>O448*H448</f>
        <v>0</v>
      </c>
      <c r="Q448" s="215">
        <v>0.45937</v>
      </c>
      <c r="R448" s="215">
        <f>Q448*H448</f>
        <v>0.91874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127</v>
      </c>
      <c r="AT448" s="217" t="s">
        <v>122</v>
      </c>
      <c r="AU448" s="217" t="s">
        <v>82</v>
      </c>
      <c r="AY448" s="19" t="s">
        <v>120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80</v>
      </c>
      <c r="BK448" s="218">
        <f>ROUND(I448*H448,2)</f>
        <v>0</v>
      </c>
      <c r="BL448" s="19" t="s">
        <v>127</v>
      </c>
      <c r="BM448" s="217" t="s">
        <v>1151</v>
      </c>
    </row>
    <row r="449" s="2" customFormat="1">
      <c r="A449" s="40"/>
      <c r="B449" s="41"/>
      <c r="C449" s="42"/>
      <c r="D449" s="219" t="s">
        <v>129</v>
      </c>
      <c r="E449" s="42"/>
      <c r="F449" s="220" t="s">
        <v>1152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129</v>
      </c>
      <c r="AU449" s="19" t="s">
        <v>82</v>
      </c>
    </row>
    <row r="450" s="2" customFormat="1">
      <c r="A450" s="40"/>
      <c r="B450" s="41"/>
      <c r="C450" s="42"/>
      <c r="D450" s="224" t="s">
        <v>131</v>
      </c>
      <c r="E450" s="42"/>
      <c r="F450" s="225" t="s">
        <v>1153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131</v>
      </c>
      <c r="AU450" s="19" t="s">
        <v>82</v>
      </c>
    </row>
    <row r="451" s="2" customFormat="1" ht="16.5" customHeight="1">
      <c r="A451" s="40"/>
      <c r="B451" s="41"/>
      <c r="C451" s="206" t="s">
        <v>689</v>
      </c>
      <c r="D451" s="206" t="s">
        <v>122</v>
      </c>
      <c r="E451" s="207" t="s">
        <v>1154</v>
      </c>
      <c r="F451" s="208" t="s">
        <v>1155</v>
      </c>
      <c r="G451" s="209" t="s">
        <v>1145</v>
      </c>
      <c r="H451" s="210">
        <v>2</v>
      </c>
      <c r="I451" s="211"/>
      <c r="J451" s="212">
        <f>ROUND(I451*H451,2)</f>
        <v>0</v>
      </c>
      <c r="K451" s="208" t="s">
        <v>126</v>
      </c>
      <c r="L451" s="46"/>
      <c r="M451" s="213" t="s">
        <v>19</v>
      </c>
      <c r="N451" s="214" t="s">
        <v>43</v>
      </c>
      <c r="O451" s="86"/>
      <c r="P451" s="215">
        <f>O451*H451</f>
        <v>0</v>
      </c>
      <c r="Q451" s="215">
        <v>0.00031</v>
      </c>
      <c r="R451" s="215">
        <f>Q451*H451</f>
        <v>0.00062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127</v>
      </c>
      <c r="AT451" s="217" t="s">
        <v>122</v>
      </c>
      <c r="AU451" s="217" t="s">
        <v>82</v>
      </c>
      <c r="AY451" s="19" t="s">
        <v>120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80</v>
      </c>
      <c r="BK451" s="218">
        <f>ROUND(I451*H451,2)</f>
        <v>0</v>
      </c>
      <c r="BL451" s="19" t="s">
        <v>127</v>
      </c>
      <c r="BM451" s="217" t="s">
        <v>1156</v>
      </c>
    </row>
    <row r="452" s="2" customFormat="1">
      <c r="A452" s="40"/>
      <c r="B452" s="41"/>
      <c r="C452" s="42"/>
      <c r="D452" s="219" t="s">
        <v>129</v>
      </c>
      <c r="E452" s="42"/>
      <c r="F452" s="220" t="s">
        <v>1157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129</v>
      </c>
      <c r="AU452" s="19" t="s">
        <v>82</v>
      </c>
    </row>
    <row r="453" s="2" customFormat="1">
      <c r="A453" s="40"/>
      <c r="B453" s="41"/>
      <c r="C453" s="42"/>
      <c r="D453" s="224" t="s">
        <v>131</v>
      </c>
      <c r="E453" s="42"/>
      <c r="F453" s="225" t="s">
        <v>1158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131</v>
      </c>
      <c r="AU453" s="19" t="s">
        <v>82</v>
      </c>
    </row>
    <row r="454" s="2" customFormat="1" ht="16.5" customHeight="1">
      <c r="A454" s="40"/>
      <c r="B454" s="41"/>
      <c r="C454" s="206" t="s">
        <v>693</v>
      </c>
      <c r="D454" s="206" t="s">
        <v>122</v>
      </c>
      <c r="E454" s="207" t="s">
        <v>1159</v>
      </c>
      <c r="F454" s="208" t="s">
        <v>1160</v>
      </c>
      <c r="G454" s="209" t="s">
        <v>1145</v>
      </c>
      <c r="H454" s="210">
        <v>2</v>
      </c>
      <c r="I454" s="211"/>
      <c r="J454" s="212">
        <f>ROUND(I454*H454,2)</f>
        <v>0</v>
      </c>
      <c r="K454" s="208" t="s">
        <v>126</v>
      </c>
      <c r="L454" s="46"/>
      <c r="M454" s="213" t="s">
        <v>19</v>
      </c>
      <c r="N454" s="214" t="s">
        <v>43</v>
      </c>
      <c r="O454" s="86"/>
      <c r="P454" s="215">
        <f>O454*H454</f>
        <v>0</v>
      </c>
      <c r="Q454" s="215">
        <v>0.00042999999999999999</v>
      </c>
      <c r="R454" s="215">
        <f>Q454*H454</f>
        <v>0.00085999999999999998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127</v>
      </c>
      <c r="AT454" s="217" t="s">
        <v>122</v>
      </c>
      <c r="AU454" s="217" t="s">
        <v>82</v>
      </c>
      <c r="AY454" s="19" t="s">
        <v>120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80</v>
      </c>
      <c r="BK454" s="218">
        <f>ROUND(I454*H454,2)</f>
        <v>0</v>
      </c>
      <c r="BL454" s="19" t="s">
        <v>127</v>
      </c>
      <c r="BM454" s="217" t="s">
        <v>1161</v>
      </c>
    </row>
    <row r="455" s="2" customFormat="1">
      <c r="A455" s="40"/>
      <c r="B455" s="41"/>
      <c r="C455" s="42"/>
      <c r="D455" s="219" t="s">
        <v>129</v>
      </c>
      <c r="E455" s="42"/>
      <c r="F455" s="220" t="s">
        <v>1162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129</v>
      </c>
      <c r="AU455" s="19" t="s">
        <v>82</v>
      </c>
    </row>
    <row r="456" s="2" customFormat="1">
      <c r="A456" s="40"/>
      <c r="B456" s="41"/>
      <c r="C456" s="42"/>
      <c r="D456" s="224" t="s">
        <v>131</v>
      </c>
      <c r="E456" s="42"/>
      <c r="F456" s="225" t="s">
        <v>1163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131</v>
      </c>
      <c r="AU456" s="19" t="s">
        <v>82</v>
      </c>
    </row>
    <row r="457" s="2" customFormat="1" ht="16.5" customHeight="1">
      <c r="A457" s="40"/>
      <c r="B457" s="41"/>
      <c r="C457" s="206" t="s">
        <v>698</v>
      </c>
      <c r="D457" s="206" t="s">
        <v>122</v>
      </c>
      <c r="E457" s="207" t="s">
        <v>1164</v>
      </c>
      <c r="F457" s="208" t="s">
        <v>1165</v>
      </c>
      <c r="G457" s="209" t="s">
        <v>1145</v>
      </c>
      <c r="H457" s="210">
        <v>1</v>
      </c>
      <c r="I457" s="211"/>
      <c r="J457" s="212">
        <f>ROUND(I457*H457,2)</f>
        <v>0</v>
      </c>
      <c r="K457" s="208" t="s">
        <v>126</v>
      </c>
      <c r="L457" s="46"/>
      <c r="M457" s="213" t="s">
        <v>19</v>
      </c>
      <c r="N457" s="214" t="s">
        <v>43</v>
      </c>
      <c r="O457" s="86"/>
      <c r="P457" s="215">
        <f>O457*H457</f>
        <v>0</v>
      </c>
      <c r="Q457" s="215">
        <v>0.00122</v>
      </c>
      <c r="R457" s="215">
        <f>Q457*H457</f>
        <v>0.00122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127</v>
      </c>
      <c r="AT457" s="217" t="s">
        <v>122</v>
      </c>
      <c r="AU457" s="217" t="s">
        <v>82</v>
      </c>
      <c r="AY457" s="19" t="s">
        <v>120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80</v>
      </c>
      <c r="BK457" s="218">
        <f>ROUND(I457*H457,2)</f>
        <v>0</v>
      </c>
      <c r="BL457" s="19" t="s">
        <v>127</v>
      </c>
      <c r="BM457" s="217" t="s">
        <v>1166</v>
      </c>
    </row>
    <row r="458" s="2" customFormat="1">
      <c r="A458" s="40"/>
      <c r="B458" s="41"/>
      <c r="C458" s="42"/>
      <c r="D458" s="219" t="s">
        <v>129</v>
      </c>
      <c r="E458" s="42"/>
      <c r="F458" s="220" t="s">
        <v>1167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129</v>
      </c>
      <c r="AU458" s="19" t="s">
        <v>82</v>
      </c>
    </row>
    <row r="459" s="2" customFormat="1">
      <c r="A459" s="40"/>
      <c r="B459" s="41"/>
      <c r="C459" s="42"/>
      <c r="D459" s="224" t="s">
        <v>131</v>
      </c>
      <c r="E459" s="42"/>
      <c r="F459" s="225" t="s">
        <v>1168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131</v>
      </c>
      <c r="AU459" s="19" t="s">
        <v>82</v>
      </c>
    </row>
    <row r="460" s="2" customFormat="1" ht="16.5" customHeight="1">
      <c r="A460" s="40"/>
      <c r="B460" s="41"/>
      <c r="C460" s="206" t="s">
        <v>705</v>
      </c>
      <c r="D460" s="206" t="s">
        <v>122</v>
      </c>
      <c r="E460" s="207" t="s">
        <v>694</v>
      </c>
      <c r="F460" s="208" t="s">
        <v>695</v>
      </c>
      <c r="G460" s="209" t="s">
        <v>612</v>
      </c>
      <c r="H460" s="210">
        <v>1</v>
      </c>
      <c r="I460" s="211"/>
      <c r="J460" s="212">
        <f>ROUND(I460*H460,2)</f>
        <v>0</v>
      </c>
      <c r="K460" s="208" t="s">
        <v>126</v>
      </c>
      <c r="L460" s="46"/>
      <c r="M460" s="213" t="s">
        <v>19</v>
      </c>
      <c r="N460" s="214" t="s">
        <v>43</v>
      </c>
      <c r="O460" s="86"/>
      <c r="P460" s="215">
        <f>O460*H460</f>
        <v>0</v>
      </c>
      <c r="Q460" s="215">
        <v>0.028539999999999999</v>
      </c>
      <c r="R460" s="215">
        <f>Q460*H460</f>
        <v>0.028539999999999999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127</v>
      </c>
      <c r="AT460" s="217" t="s">
        <v>122</v>
      </c>
      <c r="AU460" s="217" t="s">
        <v>82</v>
      </c>
      <c r="AY460" s="19" t="s">
        <v>120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80</v>
      </c>
      <c r="BK460" s="218">
        <f>ROUND(I460*H460,2)</f>
        <v>0</v>
      </c>
      <c r="BL460" s="19" t="s">
        <v>127</v>
      </c>
      <c r="BM460" s="217" t="s">
        <v>1169</v>
      </c>
    </row>
    <row r="461" s="2" customFormat="1">
      <c r="A461" s="40"/>
      <c r="B461" s="41"/>
      <c r="C461" s="42"/>
      <c r="D461" s="219" t="s">
        <v>129</v>
      </c>
      <c r="E461" s="42"/>
      <c r="F461" s="220" t="s">
        <v>695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129</v>
      </c>
      <c r="AU461" s="19" t="s">
        <v>82</v>
      </c>
    </row>
    <row r="462" s="2" customFormat="1">
      <c r="A462" s="40"/>
      <c r="B462" s="41"/>
      <c r="C462" s="42"/>
      <c r="D462" s="224" t="s">
        <v>131</v>
      </c>
      <c r="E462" s="42"/>
      <c r="F462" s="225" t="s">
        <v>697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131</v>
      </c>
      <c r="AU462" s="19" t="s">
        <v>82</v>
      </c>
    </row>
    <row r="463" s="13" customFormat="1">
      <c r="A463" s="13"/>
      <c r="B463" s="226"/>
      <c r="C463" s="227"/>
      <c r="D463" s="219" t="s">
        <v>144</v>
      </c>
      <c r="E463" s="228" t="s">
        <v>19</v>
      </c>
      <c r="F463" s="229" t="s">
        <v>945</v>
      </c>
      <c r="G463" s="227"/>
      <c r="H463" s="228" t="s">
        <v>19</v>
      </c>
      <c r="I463" s="230"/>
      <c r="J463" s="227"/>
      <c r="K463" s="227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144</v>
      </c>
      <c r="AU463" s="235" t="s">
        <v>82</v>
      </c>
      <c r="AV463" s="13" t="s">
        <v>80</v>
      </c>
      <c r="AW463" s="13" t="s">
        <v>33</v>
      </c>
      <c r="AX463" s="13" t="s">
        <v>72</v>
      </c>
      <c r="AY463" s="235" t="s">
        <v>120</v>
      </c>
    </row>
    <row r="464" s="14" customFormat="1">
      <c r="A464" s="14"/>
      <c r="B464" s="236"/>
      <c r="C464" s="237"/>
      <c r="D464" s="219" t="s">
        <v>144</v>
      </c>
      <c r="E464" s="238" t="s">
        <v>19</v>
      </c>
      <c r="F464" s="239" t="s">
        <v>80</v>
      </c>
      <c r="G464" s="237"/>
      <c r="H464" s="240">
        <v>1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144</v>
      </c>
      <c r="AU464" s="246" t="s">
        <v>82</v>
      </c>
      <c r="AV464" s="14" t="s">
        <v>82</v>
      </c>
      <c r="AW464" s="14" t="s">
        <v>33</v>
      </c>
      <c r="AX464" s="14" t="s">
        <v>80</v>
      </c>
      <c r="AY464" s="246" t="s">
        <v>120</v>
      </c>
    </row>
    <row r="465" s="2" customFormat="1" ht="24.15" customHeight="1">
      <c r="A465" s="40"/>
      <c r="B465" s="41"/>
      <c r="C465" s="269" t="s">
        <v>709</v>
      </c>
      <c r="D465" s="269" t="s">
        <v>347</v>
      </c>
      <c r="E465" s="270" t="s">
        <v>699</v>
      </c>
      <c r="F465" s="271" t="s">
        <v>1170</v>
      </c>
      <c r="G465" s="272" t="s">
        <v>612</v>
      </c>
      <c r="H465" s="273">
        <v>1</v>
      </c>
      <c r="I465" s="274"/>
      <c r="J465" s="275">
        <f>ROUND(I465*H465,2)</f>
        <v>0</v>
      </c>
      <c r="K465" s="271" t="s">
        <v>19</v>
      </c>
      <c r="L465" s="276"/>
      <c r="M465" s="277" t="s">
        <v>19</v>
      </c>
      <c r="N465" s="278" t="s">
        <v>43</v>
      </c>
      <c r="O465" s="86"/>
      <c r="P465" s="215">
        <f>O465*H465</f>
        <v>0</v>
      </c>
      <c r="Q465" s="215">
        <v>1.8700000000000001</v>
      </c>
      <c r="R465" s="215">
        <f>Q465*H465</f>
        <v>1.8700000000000001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182</v>
      </c>
      <c r="AT465" s="217" t="s">
        <v>347</v>
      </c>
      <c r="AU465" s="217" t="s">
        <v>82</v>
      </c>
      <c r="AY465" s="19" t="s">
        <v>120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80</v>
      </c>
      <c r="BK465" s="218">
        <f>ROUND(I465*H465,2)</f>
        <v>0</v>
      </c>
      <c r="BL465" s="19" t="s">
        <v>127</v>
      </c>
      <c r="BM465" s="217" t="s">
        <v>1171</v>
      </c>
    </row>
    <row r="466" s="2" customFormat="1">
      <c r="A466" s="40"/>
      <c r="B466" s="41"/>
      <c r="C466" s="42"/>
      <c r="D466" s="219" t="s">
        <v>129</v>
      </c>
      <c r="E466" s="42"/>
      <c r="F466" s="220" t="s">
        <v>1170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129</v>
      </c>
      <c r="AU466" s="19" t="s">
        <v>82</v>
      </c>
    </row>
    <row r="467" s="13" customFormat="1">
      <c r="A467" s="13"/>
      <c r="B467" s="226"/>
      <c r="C467" s="227"/>
      <c r="D467" s="219" t="s">
        <v>144</v>
      </c>
      <c r="E467" s="228" t="s">
        <v>19</v>
      </c>
      <c r="F467" s="229" t="s">
        <v>703</v>
      </c>
      <c r="G467" s="227"/>
      <c r="H467" s="228" t="s">
        <v>19</v>
      </c>
      <c r="I467" s="230"/>
      <c r="J467" s="227"/>
      <c r="K467" s="227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144</v>
      </c>
      <c r="AU467" s="235" t="s">
        <v>82</v>
      </c>
      <c r="AV467" s="13" t="s">
        <v>80</v>
      </c>
      <c r="AW467" s="13" t="s">
        <v>33</v>
      </c>
      <c r="AX467" s="13" t="s">
        <v>72</v>
      </c>
      <c r="AY467" s="235" t="s">
        <v>120</v>
      </c>
    </row>
    <row r="468" s="13" customFormat="1">
      <c r="A468" s="13"/>
      <c r="B468" s="226"/>
      <c r="C468" s="227"/>
      <c r="D468" s="219" t="s">
        <v>144</v>
      </c>
      <c r="E468" s="228" t="s">
        <v>19</v>
      </c>
      <c r="F468" s="229" t="s">
        <v>1172</v>
      </c>
      <c r="G468" s="227"/>
      <c r="H468" s="228" t="s">
        <v>19</v>
      </c>
      <c r="I468" s="230"/>
      <c r="J468" s="227"/>
      <c r="K468" s="227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144</v>
      </c>
      <c r="AU468" s="235" t="s">
        <v>82</v>
      </c>
      <c r="AV468" s="13" t="s">
        <v>80</v>
      </c>
      <c r="AW468" s="13" t="s">
        <v>33</v>
      </c>
      <c r="AX468" s="13" t="s">
        <v>72</v>
      </c>
      <c r="AY468" s="235" t="s">
        <v>120</v>
      </c>
    </row>
    <row r="469" s="13" customFormat="1">
      <c r="A469" s="13"/>
      <c r="B469" s="226"/>
      <c r="C469" s="227"/>
      <c r="D469" s="219" t="s">
        <v>144</v>
      </c>
      <c r="E469" s="228" t="s">
        <v>19</v>
      </c>
      <c r="F469" s="229" t="s">
        <v>1173</v>
      </c>
      <c r="G469" s="227"/>
      <c r="H469" s="228" t="s">
        <v>19</v>
      </c>
      <c r="I469" s="230"/>
      <c r="J469" s="227"/>
      <c r="K469" s="227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144</v>
      </c>
      <c r="AU469" s="235" t="s">
        <v>82</v>
      </c>
      <c r="AV469" s="13" t="s">
        <v>80</v>
      </c>
      <c r="AW469" s="13" t="s">
        <v>33</v>
      </c>
      <c r="AX469" s="13" t="s">
        <v>72</v>
      </c>
      <c r="AY469" s="235" t="s">
        <v>120</v>
      </c>
    </row>
    <row r="470" s="13" customFormat="1">
      <c r="A470" s="13"/>
      <c r="B470" s="226"/>
      <c r="C470" s="227"/>
      <c r="D470" s="219" t="s">
        <v>144</v>
      </c>
      <c r="E470" s="228" t="s">
        <v>19</v>
      </c>
      <c r="F470" s="229" t="s">
        <v>1174</v>
      </c>
      <c r="G470" s="227"/>
      <c r="H470" s="228" t="s">
        <v>19</v>
      </c>
      <c r="I470" s="230"/>
      <c r="J470" s="227"/>
      <c r="K470" s="227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144</v>
      </c>
      <c r="AU470" s="235" t="s">
        <v>82</v>
      </c>
      <c r="AV470" s="13" t="s">
        <v>80</v>
      </c>
      <c r="AW470" s="13" t="s">
        <v>33</v>
      </c>
      <c r="AX470" s="13" t="s">
        <v>72</v>
      </c>
      <c r="AY470" s="235" t="s">
        <v>120</v>
      </c>
    </row>
    <row r="471" s="13" customFormat="1">
      <c r="A471" s="13"/>
      <c r="B471" s="226"/>
      <c r="C471" s="227"/>
      <c r="D471" s="219" t="s">
        <v>144</v>
      </c>
      <c r="E471" s="228" t="s">
        <v>19</v>
      </c>
      <c r="F471" s="229" t="s">
        <v>1175</v>
      </c>
      <c r="G471" s="227"/>
      <c r="H471" s="228" t="s">
        <v>19</v>
      </c>
      <c r="I471" s="230"/>
      <c r="J471" s="227"/>
      <c r="K471" s="227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144</v>
      </c>
      <c r="AU471" s="235" t="s">
        <v>82</v>
      </c>
      <c r="AV471" s="13" t="s">
        <v>80</v>
      </c>
      <c r="AW471" s="13" t="s">
        <v>33</v>
      </c>
      <c r="AX471" s="13" t="s">
        <v>72</v>
      </c>
      <c r="AY471" s="235" t="s">
        <v>120</v>
      </c>
    </row>
    <row r="472" s="14" customFormat="1">
      <c r="A472" s="14"/>
      <c r="B472" s="236"/>
      <c r="C472" s="237"/>
      <c r="D472" s="219" t="s">
        <v>144</v>
      </c>
      <c r="E472" s="238" t="s">
        <v>19</v>
      </c>
      <c r="F472" s="239" t="s">
        <v>80</v>
      </c>
      <c r="G472" s="237"/>
      <c r="H472" s="240">
        <v>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144</v>
      </c>
      <c r="AU472" s="246" t="s">
        <v>82</v>
      </c>
      <c r="AV472" s="14" t="s">
        <v>82</v>
      </c>
      <c r="AW472" s="14" t="s">
        <v>33</v>
      </c>
      <c r="AX472" s="14" t="s">
        <v>80</v>
      </c>
      <c r="AY472" s="246" t="s">
        <v>120</v>
      </c>
    </row>
    <row r="473" s="2" customFormat="1" ht="16.5" customHeight="1">
      <c r="A473" s="40"/>
      <c r="B473" s="41"/>
      <c r="C473" s="269" t="s">
        <v>716</v>
      </c>
      <c r="D473" s="269" t="s">
        <v>347</v>
      </c>
      <c r="E473" s="270" t="s">
        <v>706</v>
      </c>
      <c r="F473" s="271" t="s">
        <v>707</v>
      </c>
      <c r="G473" s="272" t="s">
        <v>612</v>
      </c>
      <c r="H473" s="273">
        <v>1</v>
      </c>
      <c r="I473" s="274"/>
      <c r="J473" s="275">
        <f>ROUND(I473*H473,2)</f>
        <v>0</v>
      </c>
      <c r="K473" s="271" t="s">
        <v>126</v>
      </c>
      <c r="L473" s="276"/>
      <c r="M473" s="277" t="s">
        <v>19</v>
      </c>
      <c r="N473" s="278" t="s">
        <v>43</v>
      </c>
      <c r="O473" s="86"/>
      <c r="P473" s="215">
        <f>O473*H473</f>
        <v>0</v>
      </c>
      <c r="Q473" s="215">
        <v>0.002</v>
      </c>
      <c r="R473" s="215">
        <f>Q473*H473</f>
        <v>0.002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182</v>
      </c>
      <c r="AT473" s="217" t="s">
        <v>347</v>
      </c>
      <c r="AU473" s="217" t="s">
        <v>82</v>
      </c>
      <c r="AY473" s="19" t="s">
        <v>120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127</v>
      </c>
      <c r="BM473" s="217" t="s">
        <v>1176</v>
      </c>
    </row>
    <row r="474" s="2" customFormat="1">
      <c r="A474" s="40"/>
      <c r="B474" s="41"/>
      <c r="C474" s="42"/>
      <c r="D474" s="219" t="s">
        <v>129</v>
      </c>
      <c r="E474" s="42"/>
      <c r="F474" s="220" t="s">
        <v>707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129</v>
      </c>
      <c r="AU474" s="19" t="s">
        <v>82</v>
      </c>
    </row>
    <row r="475" s="2" customFormat="1" ht="16.5" customHeight="1">
      <c r="A475" s="40"/>
      <c r="B475" s="41"/>
      <c r="C475" s="206" t="s">
        <v>721</v>
      </c>
      <c r="D475" s="206" t="s">
        <v>122</v>
      </c>
      <c r="E475" s="207" t="s">
        <v>710</v>
      </c>
      <c r="F475" s="208" t="s">
        <v>711</v>
      </c>
      <c r="G475" s="209" t="s">
        <v>612</v>
      </c>
      <c r="H475" s="210">
        <v>1</v>
      </c>
      <c r="I475" s="211"/>
      <c r="J475" s="212">
        <f>ROUND(I475*H475,2)</f>
        <v>0</v>
      </c>
      <c r="K475" s="208" t="s">
        <v>126</v>
      </c>
      <c r="L475" s="46"/>
      <c r="M475" s="213" t="s">
        <v>19</v>
      </c>
      <c r="N475" s="214" t="s">
        <v>43</v>
      </c>
      <c r="O475" s="86"/>
      <c r="P475" s="215">
        <f>O475*H475</f>
        <v>0</v>
      </c>
      <c r="Q475" s="215">
        <v>0.039269999999999999</v>
      </c>
      <c r="R475" s="215">
        <f>Q475*H475</f>
        <v>0.039269999999999999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127</v>
      </c>
      <c r="AT475" s="217" t="s">
        <v>122</v>
      </c>
      <c r="AU475" s="217" t="s">
        <v>82</v>
      </c>
      <c r="AY475" s="19" t="s">
        <v>120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80</v>
      </c>
      <c r="BK475" s="218">
        <f>ROUND(I475*H475,2)</f>
        <v>0</v>
      </c>
      <c r="BL475" s="19" t="s">
        <v>127</v>
      </c>
      <c r="BM475" s="217" t="s">
        <v>1177</v>
      </c>
    </row>
    <row r="476" s="2" customFormat="1">
      <c r="A476" s="40"/>
      <c r="B476" s="41"/>
      <c r="C476" s="42"/>
      <c r="D476" s="219" t="s">
        <v>129</v>
      </c>
      <c r="E476" s="42"/>
      <c r="F476" s="220" t="s">
        <v>711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129</v>
      </c>
      <c r="AU476" s="19" t="s">
        <v>82</v>
      </c>
    </row>
    <row r="477" s="2" customFormat="1">
      <c r="A477" s="40"/>
      <c r="B477" s="41"/>
      <c r="C477" s="42"/>
      <c r="D477" s="224" t="s">
        <v>131</v>
      </c>
      <c r="E477" s="42"/>
      <c r="F477" s="225" t="s">
        <v>713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131</v>
      </c>
      <c r="AU477" s="19" t="s">
        <v>82</v>
      </c>
    </row>
    <row r="478" s="13" customFormat="1">
      <c r="A478" s="13"/>
      <c r="B478" s="226"/>
      <c r="C478" s="227"/>
      <c r="D478" s="219" t="s">
        <v>144</v>
      </c>
      <c r="E478" s="228" t="s">
        <v>19</v>
      </c>
      <c r="F478" s="229" t="s">
        <v>945</v>
      </c>
      <c r="G478" s="227"/>
      <c r="H478" s="228" t="s">
        <v>19</v>
      </c>
      <c r="I478" s="230"/>
      <c r="J478" s="227"/>
      <c r="K478" s="227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144</v>
      </c>
      <c r="AU478" s="235" t="s">
        <v>82</v>
      </c>
      <c r="AV478" s="13" t="s">
        <v>80</v>
      </c>
      <c r="AW478" s="13" t="s">
        <v>33</v>
      </c>
      <c r="AX478" s="13" t="s">
        <v>72</v>
      </c>
      <c r="AY478" s="235" t="s">
        <v>120</v>
      </c>
    </row>
    <row r="479" s="14" customFormat="1">
      <c r="A479" s="14"/>
      <c r="B479" s="236"/>
      <c r="C479" s="237"/>
      <c r="D479" s="219" t="s">
        <v>144</v>
      </c>
      <c r="E479" s="238" t="s">
        <v>19</v>
      </c>
      <c r="F479" s="239" t="s">
        <v>80</v>
      </c>
      <c r="G479" s="237"/>
      <c r="H479" s="240">
        <v>1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144</v>
      </c>
      <c r="AU479" s="246" t="s">
        <v>82</v>
      </c>
      <c r="AV479" s="14" t="s">
        <v>82</v>
      </c>
      <c r="AW479" s="14" t="s">
        <v>33</v>
      </c>
      <c r="AX479" s="14" t="s">
        <v>80</v>
      </c>
      <c r="AY479" s="246" t="s">
        <v>120</v>
      </c>
    </row>
    <row r="480" s="2" customFormat="1" ht="16.5" customHeight="1">
      <c r="A480" s="40"/>
      <c r="B480" s="41"/>
      <c r="C480" s="269" t="s">
        <v>725</v>
      </c>
      <c r="D480" s="269" t="s">
        <v>347</v>
      </c>
      <c r="E480" s="270" t="s">
        <v>722</v>
      </c>
      <c r="F480" s="271" t="s">
        <v>723</v>
      </c>
      <c r="G480" s="272" t="s">
        <v>612</v>
      </c>
      <c r="H480" s="273">
        <v>1</v>
      </c>
      <c r="I480" s="274"/>
      <c r="J480" s="275">
        <f>ROUND(I480*H480,2)</f>
        <v>0</v>
      </c>
      <c r="K480" s="271" t="s">
        <v>19</v>
      </c>
      <c r="L480" s="276"/>
      <c r="M480" s="277" t="s">
        <v>19</v>
      </c>
      <c r="N480" s="278" t="s">
        <v>43</v>
      </c>
      <c r="O480" s="86"/>
      <c r="P480" s="215">
        <f>O480*H480</f>
        <v>0</v>
      </c>
      <c r="Q480" s="215">
        <v>0.42999999999999999</v>
      </c>
      <c r="R480" s="215">
        <f>Q480*H480</f>
        <v>0.42999999999999999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182</v>
      </c>
      <c r="AT480" s="217" t="s">
        <v>347</v>
      </c>
      <c r="AU480" s="217" t="s">
        <v>82</v>
      </c>
      <c r="AY480" s="19" t="s">
        <v>120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127</v>
      </c>
      <c r="BM480" s="217" t="s">
        <v>1178</v>
      </c>
    </row>
    <row r="481" s="2" customFormat="1">
      <c r="A481" s="40"/>
      <c r="B481" s="41"/>
      <c r="C481" s="42"/>
      <c r="D481" s="219" t="s">
        <v>129</v>
      </c>
      <c r="E481" s="42"/>
      <c r="F481" s="220" t="s">
        <v>723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129</v>
      </c>
      <c r="AU481" s="19" t="s">
        <v>82</v>
      </c>
    </row>
    <row r="482" s="2" customFormat="1" ht="16.5" customHeight="1">
      <c r="A482" s="40"/>
      <c r="B482" s="41"/>
      <c r="C482" s="206" t="s">
        <v>742</v>
      </c>
      <c r="D482" s="206" t="s">
        <v>122</v>
      </c>
      <c r="E482" s="207" t="s">
        <v>1179</v>
      </c>
      <c r="F482" s="208" t="s">
        <v>1180</v>
      </c>
      <c r="G482" s="209" t="s">
        <v>612</v>
      </c>
      <c r="H482" s="210">
        <v>2</v>
      </c>
      <c r="I482" s="211"/>
      <c r="J482" s="212">
        <f>ROUND(I482*H482,2)</f>
        <v>0</v>
      </c>
      <c r="K482" s="208" t="s">
        <v>126</v>
      </c>
      <c r="L482" s="46"/>
      <c r="M482" s="213" t="s">
        <v>19</v>
      </c>
      <c r="N482" s="214" t="s">
        <v>43</v>
      </c>
      <c r="O482" s="86"/>
      <c r="P482" s="215">
        <f>O482*H482</f>
        <v>0</v>
      </c>
      <c r="Q482" s="215">
        <v>0.11338</v>
      </c>
      <c r="R482" s="215">
        <f>Q482*H482</f>
        <v>0.22675999999999999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127</v>
      </c>
      <c r="AT482" s="217" t="s">
        <v>122</v>
      </c>
      <c r="AU482" s="217" t="s">
        <v>82</v>
      </c>
      <c r="AY482" s="19" t="s">
        <v>120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80</v>
      </c>
      <c r="BK482" s="218">
        <f>ROUND(I482*H482,2)</f>
        <v>0</v>
      </c>
      <c r="BL482" s="19" t="s">
        <v>127</v>
      </c>
      <c r="BM482" s="217" t="s">
        <v>1181</v>
      </c>
    </row>
    <row r="483" s="2" customFormat="1">
      <c r="A483" s="40"/>
      <c r="B483" s="41"/>
      <c r="C483" s="42"/>
      <c r="D483" s="219" t="s">
        <v>129</v>
      </c>
      <c r="E483" s="42"/>
      <c r="F483" s="220" t="s">
        <v>1182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129</v>
      </c>
      <c r="AU483" s="19" t="s">
        <v>82</v>
      </c>
    </row>
    <row r="484" s="2" customFormat="1">
      <c r="A484" s="40"/>
      <c r="B484" s="41"/>
      <c r="C484" s="42"/>
      <c r="D484" s="224" t="s">
        <v>131</v>
      </c>
      <c r="E484" s="42"/>
      <c r="F484" s="225" t="s">
        <v>1183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131</v>
      </c>
      <c r="AU484" s="19" t="s">
        <v>82</v>
      </c>
    </row>
    <row r="485" s="13" customFormat="1">
      <c r="A485" s="13"/>
      <c r="B485" s="226"/>
      <c r="C485" s="227"/>
      <c r="D485" s="219" t="s">
        <v>144</v>
      </c>
      <c r="E485" s="228" t="s">
        <v>19</v>
      </c>
      <c r="F485" s="229" t="s">
        <v>1184</v>
      </c>
      <c r="G485" s="227"/>
      <c r="H485" s="228" t="s">
        <v>19</v>
      </c>
      <c r="I485" s="230"/>
      <c r="J485" s="227"/>
      <c r="K485" s="227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144</v>
      </c>
      <c r="AU485" s="235" t="s">
        <v>82</v>
      </c>
      <c r="AV485" s="13" t="s">
        <v>80</v>
      </c>
      <c r="AW485" s="13" t="s">
        <v>33</v>
      </c>
      <c r="AX485" s="13" t="s">
        <v>72</v>
      </c>
      <c r="AY485" s="235" t="s">
        <v>120</v>
      </c>
    </row>
    <row r="486" s="14" customFormat="1">
      <c r="A486" s="14"/>
      <c r="B486" s="236"/>
      <c r="C486" s="237"/>
      <c r="D486" s="219" t="s">
        <v>144</v>
      </c>
      <c r="E486" s="238" t="s">
        <v>19</v>
      </c>
      <c r="F486" s="239" t="s">
        <v>80</v>
      </c>
      <c r="G486" s="237"/>
      <c r="H486" s="240">
        <v>1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144</v>
      </c>
      <c r="AU486" s="246" t="s">
        <v>82</v>
      </c>
      <c r="AV486" s="14" t="s">
        <v>82</v>
      </c>
      <c r="AW486" s="14" t="s">
        <v>33</v>
      </c>
      <c r="AX486" s="14" t="s">
        <v>72</v>
      </c>
      <c r="AY486" s="246" t="s">
        <v>120</v>
      </c>
    </row>
    <row r="487" s="13" customFormat="1">
      <c r="A487" s="13"/>
      <c r="B487" s="226"/>
      <c r="C487" s="227"/>
      <c r="D487" s="219" t="s">
        <v>144</v>
      </c>
      <c r="E487" s="228" t="s">
        <v>19</v>
      </c>
      <c r="F487" s="229" t="s">
        <v>1185</v>
      </c>
      <c r="G487" s="227"/>
      <c r="H487" s="228" t="s">
        <v>19</v>
      </c>
      <c r="I487" s="230"/>
      <c r="J487" s="227"/>
      <c r="K487" s="227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144</v>
      </c>
      <c r="AU487" s="235" t="s">
        <v>82</v>
      </c>
      <c r="AV487" s="13" t="s">
        <v>80</v>
      </c>
      <c r="AW487" s="13" t="s">
        <v>33</v>
      </c>
      <c r="AX487" s="13" t="s">
        <v>72</v>
      </c>
      <c r="AY487" s="235" t="s">
        <v>120</v>
      </c>
    </row>
    <row r="488" s="14" customFormat="1">
      <c r="A488" s="14"/>
      <c r="B488" s="236"/>
      <c r="C488" s="237"/>
      <c r="D488" s="219" t="s">
        <v>144</v>
      </c>
      <c r="E488" s="238" t="s">
        <v>19</v>
      </c>
      <c r="F488" s="239" t="s">
        <v>80</v>
      </c>
      <c r="G488" s="237"/>
      <c r="H488" s="240">
        <v>1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144</v>
      </c>
      <c r="AU488" s="246" t="s">
        <v>82</v>
      </c>
      <c r="AV488" s="14" t="s">
        <v>82</v>
      </c>
      <c r="AW488" s="14" t="s">
        <v>33</v>
      </c>
      <c r="AX488" s="14" t="s">
        <v>72</v>
      </c>
      <c r="AY488" s="246" t="s">
        <v>120</v>
      </c>
    </row>
    <row r="489" s="15" customFormat="1">
      <c r="A489" s="15"/>
      <c r="B489" s="247"/>
      <c r="C489" s="248"/>
      <c r="D489" s="219" t="s">
        <v>144</v>
      </c>
      <c r="E489" s="249" t="s">
        <v>19</v>
      </c>
      <c r="F489" s="250" t="s">
        <v>202</v>
      </c>
      <c r="G489" s="248"/>
      <c r="H489" s="251">
        <v>2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7" t="s">
        <v>144</v>
      </c>
      <c r="AU489" s="257" t="s">
        <v>82</v>
      </c>
      <c r="AV489" s="15" t="s">
        <v>127</v>
      </c>
      <c r="AW489" s="15" t="s">
        <v>33</v>
      </c>
      <c r="AX489" s="15" t="s">
        <v>80</v>
      </c>
      <c r="AY489" s="257" t="s">
        <v>120</v>
      </c>
    </row>
    <row r="490" s="2" customFormat="1" ht="16.5" customHeight="1">
      <c r="A490" s="40"/>
      <c r="B490" s="41"/>
      <c r="C490" s="206" t="s">
        <v>747</v>
      </c>
      <c r="D490" s="206" t="s">
        <v>122</v>
      </c>
      <c r="E490" s="207" t="s">
        <v>1186</v>
      </c>
      <c r="F490" s="208" t="s">
        <v>1187</v>
      </c>
      <c r="G490" s="209" t="s">
        <v>612</v>
      </c>
      <c r="H490" s="210">
        <v>2</v>
      </c>
      <c r="I490" s="211"/>
      <c r="J490" s="212">
        <f>ROUND(I490*H490,2)</f>
        <v>0</v>
      </c>
      <c r="K490" s="208" t="s">
        <v>126</v>
      </c>
      <c r="L490" s="46"/>
      <c r="M490" s="213" t="s">
        <v>19</v>
      </c>
      <c r="N490" s="214" t="s">
        <v>43</v>
      </c>
      <c r="O490" s="86"/>
      <c r="P490" s="215">
        <f>O490*H490</f>
        <v>0</v>
      </c>
      <c r="Q490" s="215">
        <v>0.024240000000000001</v>
      </c>
      <c r="R490" s="215">
        <f>Q490*H490</f>
        <v>0.048480000000000002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127</v>
      </c>
      <c r="AT490" s="217" t="s">
        <v>122</v>
      </c>
      <c r="AU490" s="217" t="s">
        <v>82</v>
      </c>
      <c r="AY490" s="19" t="s">
        <v>120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127</v>
      </c>
      <c r="BM490" s="217" t="s">
        <v>1188</v>
      </c>
    </row>
    <row r="491" s="2" customFormat="1">
      <c r="A491" s="40"/>
      <c r="B491" s="41"/>
      <c r="C491" s="42"/>
      <c r="D491" s="219" t="s">
        <v>129</v>
      </c>
      <c r="E491" s="42"/>
      <c r="F491" s="220" t="s">
        <v>1189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129</v>
      </c>
      <c r="AU491" s="19" t="s">
        <v>82</v>
      </c>
    </row>
    <row r="492" s="2" customFormat="1">
      <c r="A492" s="40"/>
      <c r="B492" s="41"/>
      <c r="C492" s="42"/>
      <c r="D492" s="224" t="s">
        <v>131</v>
      </c>
      <c r="E492" s="42"/>
      <c r="F492" s="225" t="s">
        <v>1190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131</v>
      </c>
      <c r="AU492" s="19" t="s">
        <v>82</v>
      </c>
    </row>
    <row r="493" s="2" customFormat="1" ht="16.5" customHeight="1">
      <c r="A493" s="40"/>
      <c r="B493" s="41"/>
      <c r="C493" s="206" t="s">
        <v>753</v>
      </c>
      <c r="D493" s="206" t="s">
        <v>122</v>
      </c>
      <c r="E493" s="207" t="s">
        <v>1191</v>
      </c>
      <c r="F493" s="208" t="s">
        <v>1192</v>
      </c>
      <c r="G493" s="209" t="s">
        <v>612</v>
      </c>
      <c r="H493" s="210">
        <v>2</v>
      </c>
      <c r="I493" s="211"/>
      <c r="J493" s="212">
        <f>ROUND(I493*H493,2)</f>
        <v>0</v>
      </c>
      <c r="K493" s="208" t="s">
        <v>126</v>
      </c>
      <c r="L493" s="46"/>
      <c r="M493" s="213" t="s">
        <v>19</v>
      </c>
      <c r="N493" s="214" t="s">
        <v>43</v>
      </c>
      <c r="O493" s="86"/>
      <c r="P493" s="215">
        <f>O493*H493</f>
        <v>0</v>
      </c>
      <c r="Q493" s="215">
        <v>0</v>
      </c>
      <c r="R493" s="215">
        <f>Q493*H493</f>
        <v>0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127</v>
      </c>
      <c r="AT493" s="217" t="s">
        <v>122</v>
      </c>
      <c r="AU493" s="217" t="s">
        <v>82</v>
      </c>
      <c r="AY493" s="19" t="s">
        <v>120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127</v>
      </c>
      <c r="BM493" s="217" t="s">
        <v>1193</v>
      </c>
    </row>
    <row r="494" s="2" customFormat="1">
      <c r="A494" s="40"/>
      <c r="B494" s="41"/>
      <c r="C494" s="42"/>
      <c r="D494" s="219" t="s">
        <v>129</v>
      </c>
      <c r="E494" s="42"/>
      <c r="F494" s="220" t="s">
        <v>1194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129</v>
      </c>
      <c r="AU494" s="19" t="s">
        <v>82</v>
      </c>
    </row>
    <row r="495" s="2" customFormat="1">
      <c r="A495" s="40"/>
      <c r="B495" s="41"/>
      <c r="C495" s="42"/>
      <c r="D495" s="224" t="s">
        <v>131</v>
      </c>
      <c r="E495" s="42"/>
      <c r="F495" s="225" t="s">
        <v>1195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131</v>
      </c>
      <c r="AU495" s="19" t="s">
        <v>82</v>
      </c>
    </row>
    <row r="496" s="2" customFormat="1" ht="21.75" customHeight="1">
      <c r="A496" s="40"/>
      <c r="B496" s="41"/>
      <c r="C496" s="206" t="s">
        <v>757</v>
      </c>
      <c r="D496" s="206" t="s">
        <v>122</v>
      </c>
      <c r="E496" s="207" t="s">
        <v>1196</v>
      </c>
      <c r="F496" s="208" t="s">
        <v>1197</v>
      </c>
      <c r="G496" s="209" t="s">
        <v>612</v>
      </c>
      <c r="H496" s="210">
        <v>2</v>
      </c>
      <c r="I496" s="211"/>
      <c r="J496" s="212">
        <f>ROUND(I496*H496,2)</f>
        <v>0</v>
      </c>
      <c r="K496" s="208" t="s">
        <v>126</v>
      </c>
      <c r="L496" s="46"/>
      <c r="M496" s="213" t="s">
        <v>19</v>
      </c>
      <c r="N496" s="214" t="s">
        <v>43</v>
      </c>
      <c r="O496" s="86"/>
      <c r="P496" s="215">
        <f>O496*H496</f>
        <v>0</v>
      </c>
      <c r="Q496" s="215">
        <v>0.30399999999999999</v>
      </c>
      <c r="R496" s="215">
        <f>Q496*H496</f>
        <v>0.60799999999999998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127</v>
      </c>
      <c r="AT496" s="217" t="s">
        <v>122</v>
      </c>
      <c r="AU496" s="217" t="s">
        <v>82</v>
      </c>
      <c r="AY496" s="19" t="s">
        <v>120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127</v>
      </c>
      <c r="BM496" s="217" t="s">
        <v>1198</v>
      </c>
    </row>
    <row r="497" s="2" customFormat="1">
      <c r="A497" s="40"/>
      <c r="B497" s="41"/>
      <c r="C497" s="42"/>
      <c r="D497" s="219" t="s">
        <v>129</v>
      </c>
      <c r="E497" s="42"/>
      <c r="F497" s="220" t="s">
        <v>1199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129</v>
      </c>
      <c r="AU497" s="19" t="s">
        <v>82</v>
      </c>
    </row>
    <row r="498" s="2" customFormat="1">
      <c r="A498" s="40"/>
      <c r="B498" s="41"/>
      <c r="C498" s="42"/>
      <c r="D498" s="224" t="s">
        <v>131</v>
      </c>
      <c r="E498" s="42"/>
      <c r="F498" s="225" t="s">
        <v>1200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131</v>
      </c>
      <c r="AU498" s="19" t="s">
        <v>82</v>
      </c>
    </row>
    <row r="499" s="2" customFormat="1" ht="16.5" customHeight="1">
      <c r="A499" s="40"/>
      <c r="B499" s="41"/>
      <c r="C499" s="206" t="s">
        <v>766</v>
      </c>
      <c r="D499" s="206" t="s">
        <v>122</v>
      </c>
      <c r="E499" s="207" t="s">
        <v>1201</v>
      </c>
      <c r="F499" s="208" t="s">
        <v>1202</v>
      </c>
      <c r="G499" s="209" t="s">
        <v>612</v>
      </c>
      <c r="H499" s="210">
        <v>1</v>
      </c>
      <c r="I499" s="211"/>
      <c r="J499" s="212">
        <f>ROUND(I499*H499,2)</f>
        <v>0</v>
      </c>
      <c r="K499" s="208" t="s">
        <v>126</v>
      </c>
      <c r="L499" s="46"/>
      <c r="M499" s="213" t="s">
        <v>19</v>
      </c>
      <c r="N499" s="214" t="s">
        <v>43</v>
      </c>
      <c r="O499" s="86"/>
      <c r="P499" s="215">
        <f>O499*H499</f>
        <v>0</v>
      </c>
      <c r="Q499" s="215">
        <v>0.21734000000000001</v>
      </c>
      <c r="R499" s="215">
        <f>Q499*H499</f>
        <v>0.21734000000000001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127</v>
      </c>
      <c r="AT499" s="217" t="s">
        <v>122</v>
      </c>
      <c r="AU499" s="217" t="s">
        <v>82</v>
      </c>
      <c r="AY499" s="19" t="s">
        <v>120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127</v>
      </c>
      <c r="BM499" s="217" t="s">
        <v>1203</v>
      </c>
    </row>
    <row r="500" s="2" customFormat="1">
      <c r="A500" s="40"/>
      <c r="B500" s="41"/>
      <c r="C500" s="42"/>
      <c r="D500" s="219" t="s">
        <v>129</v>
      </c>
      <c r="E500" s="42"/>
      <c r="F500" s="220" t="s">
        <v>1204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129</v>
      </c>
      <c r="AU500" s="19" t="s">
        <v>82</v>
      </c>
    </row>
    <row r="501" s="2" customFormat="1">
      <c r="A501" s="40"/>
      <c r="B501" s="41"/>
      <c r="C501" s="42"/>
      <c r="D501" s="224" t="s">
        <v>131</v>
      </c>
      <c r="E501" s="42"/>
      <c r="F501" s="225" t="s">
        <v>1205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131</v>
      </c>
      <c r="AU501" s="19" t="s">
        <v>82</v>
      </c>
    </row>
    <row r="502" s="13" customFormat="1">
      <c r="A502" s="13"/>
      <c r="B502" s="226"/>
      <c r="C502" s="227"/>
      <c r="D502" s="219" t="s">
        <v>144</v>
      </c>
      <c r="E502" s="228" t="s">
        <v>19</v>
      </c>
      <c r="F502" s="229" t="s">
        <v>1206</v>
      </c>
      <c r="G502" s="227"/>
      <c r="H502" s="228" t="s">
        <v>19</v>
      </c>
      <c r="I502" s="230"/>
      <c r="J502" s="227"/>
      <c r="K502" s="227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144</v>
      </c>
      <c r="AU502" s="235" t="s">
        <v>82</v>
      </c>
      <c r="AV502" s="13" t="s">
        <v>80</v>
      </c>
      <c r="AW502" s="13" t="s">
        <v>33</v>
      </c>
      <c r="AX502" s="13" t="s">
        <v>72</v>
      </c>
      <c r="AY502" s="235" t="s">
        <v>120</v>
      </c>
    </row>
    <row r="503" s="14" customFormat="1">
      <c r="A503" s="14"/>
      <c r="B503" s="236"/>
      <c r="C503" s="237"/>
      <c r="D503" s="219" t="s">
        <v>144</v>
      </c>
      <c r="E503" s="238" t="s">
        <v>19</v>
      </c>
      <c r="F503" s="239" t="s">
        <v>80</v>
      </c>
      <c r="G503" s="237"/>
      <c r="H503" s="240">
        <v>1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144</v>
      </c>
      <c r="AU503" s="246" t="s">
        <v>82</v>
      </c>
      <c r="AV503" s="14" t="s">
        <v>82</v>
      </c>
      <c r="AW503" s="14" t="s">
        <v>33</v>
      </c>
      <c r="AX503" s="14" t="s">
        <v>80</v>
      </c>
      <c r="AY503" s="246" t="s">
        <v>120</v>
      </c>
    </row>
    <row r="504" s="2" customFormat="1" ht="16.5" customHeight="1">
      <c r="A504" s="40"/>
      <c r="B504" s="41"/>
      <c r="C504" s="269" t="s">
        <v>777</v>
      </c>
      <c r="D504" s="269" t="s">
        <v>347</v>
      </c>
      <c r="E504" s="270" t="s">
        <v>1207</v>
      </c>
      <c r="F504" s="271" t="s">
        <v>1208</v>
      </c>
      <c r="G504" s="272" t="s">
        <v>612</v>
      </c>
      <c r="H504" s="273">
        <v>1</v>
      </c>
      <c r="I504" s="274"/>
      <c r="J504" s="275">
        <f>ROUND(I504*H504,2)</f>
        <v>0</v>
      </c>
      <c r="K504" s="271" t="s">
        <v>126</v>
      </c>
      <c r="L504" s="276"/>
      <c r="M504" s="277" t="s">
        <v>19</v>
      </c>
      <c r="N504" s="278" t="s">
        <v>43</v>
      </c>
      <c r="O504" s="86"/>
      <c r="P504" s="215">
        <f>O504*H504</f>
        <v>0</v>
      </c>
      <c r="Q504" s="215">
        <v>0.080000000000000002</v>
      </c>
      <c r="R504" s="215">
        <f>Q504*H504</f>
        <v>0.080000000000000002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182</v>
      </c>
      <c r="AT504" s="217" t="s">
        <v>347</v>
      </c>
      <c r="AU504" s="217" t="s">
        <v>82</v>
      </c>
      <c r="AY504" s="19" t="s">
        <v>120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127</v>
      </c>
      <c r="BM504" s="217" t="s">
        <v>1209</v>
      </c>
    </row>
    <row r="505" s="2" customFormat="1">
      <c r="A505" s="40"/>
      <c r="B505" s="41"/>
      <c r="C505" s="42"/>
      <c r="D505" s="219" t="s">
        <v>129</v>
      </c>
      <c r="E505" s="42"/>
      <c r="F505" s="220" t="s">
        <v>1208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129</v>
      </c>
      <c r="AU505" s="19" t="s">
        <v>82</v>
      </c>
    </row>
    <row r="506" s="2" customFormat="1" ht="16.5" customHeight="1">
      <c r="A506" s="40"/>
      <c r="B506" s="41"/>
      <c r="C506" s="206" t="s">
        <v>787</v>
      </c>
      <c r="D506" s="206" t="s">
        <v>122</v>
      </c>
      <c r="E506" s="207" t="s">
        <v>1210</v>
      </c>
      <c r="F506" s="208" t="s">
        <v>1211</v>
      </c>
      <c r="G506" s="209" t="s">
        <v>612</v>
      </c>
      <c r="H506" s="210">
        <v>1</v>
      </c>
      <c r="I506" s="211"/>
      <c r="J506" s="212">
        <f>ROUND(I506*H506,2)</f>
        <v>0</v>
      </c>
      <c r="K506" s="208" t="s">
        <v>126</v>
      </c>
      <c r="L506" s="46"/>
      <c r="M506" s="213" t="s">
        <v>19</v>
      </c>
      <c r="N506" s="214" t="s">
        <v>43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0.20000000000000001</v>
      </c>
      <c r="T506" s="216">
        <f>S506*H506</f>
        <v>0.20000000000000001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127</v>
      </c>
      <c r="AT506" s="217" t="s">
        <v>122</v>
      </c>
      <c r="AU506" s="217" t="s">
        <v>82</v>
      </c>
      <c r="AY506" s="19" t="s">
        <v>120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80</v>
      </c>
      <c r="BK506" s="218">
        <f>ROUND(I506*H506,2)</f>
        <v>0</v>
      </c>
      <c r="BL506" s="19" t="s">
        <v>127</v>
      </c>
      <c r="BM506" s="217" t="s">
        <v>1212</v>
      </c>
    </row>
    <row r="507" s="2" customFormat="1">
      <c r="A507" s="40"/>
      <c r="B507" s="41"/>
      <c r="C507" s="42"/>
      <c r="D507" s="219" t="s">
        <v>129</v>
      </c>
      <c r="E507" s="42"/>
      <c r="F507" s="220" t="s">
        <v>1213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129</v>
      </c>
      <c r="AU507" s="19" t="s">
        <v>82</v>
      </c>
    </row>
    <row r="508" s="2" customFormat="1">
      <c r="A508" s="40"/>
      <c r="B508" s="41"/>
      <c r="C508" s="42"/>
      <c r="D508" s="224" t="s">
        <v>131</v>
      </c>
      <c r="E508" s="42"/>
      <c r="F508" s="225" t="s">
        <v>1214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131</v>
      </c>
      <c r="AU508" s="19" t="s">
        <v>82</v>
      </c>
    </row>
    <row r="509" s="13" customFormat="1">
      <c r="A509" s="13"/>
      <c r="B509" s="226"/>
      <c r="C509" s="227"/>
      <c r="D509" s="219" t="s">
        <v>144</v>
      </c>
      <c r="E509" s="228" t="s">
        <v>19</v>
      </c>
      <c r="F509" s="229" t="s">
        <v>1215</v>
      </c>
      <c r="G509" s="227"/>
      <c r="H509" s="228" t="s">
        <v>19</v>
      </c>
      <c r="I509" s="230"/>
      <c r="J509" s="227"/>
      <c r="K509" s="227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144</v>
      </c>
      <c r="AU509" s="235" t="s">
        <v>82</v>
      </c>
      <c r="AV509" s="13" t="s">
        <v>80</v>
      </c>
      <c r="AW509" s="13" t="s">
        <v>33</v>
      </c>
      <c r="AX509" s="13" t="s">
        <v>72</v>
      </c>
      <c r="AY509" s="235" t="s">
        <v>120</v>
      </c>
    </row>
    <row r="510" s="14" customFormat="1">
      <c r="A510" s="14"/>
      <c r="B510" s="236"/>
      <c r="C510" s="237"/>
      <c r="D510" s="219" t="s">
        <v>144</v>
      </c>
      <c r="E510" s="238" t="s">
        <v>19</v>
      </c>
      <c r="F510" s="239" t="s">
        <v>80</v>
      </c>
      <c r="G510" s="237"/>
      <c r="H510" s="240">
        <v>1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144</v>
      </c>
      <c r="AU510" s="246" t="s">
        <v>82</v>
      </c>
      <c r="AV510" s="14" t="s">
        <v>82</v>
      </c>
      <c r="AW510" s="14" t="s">
        <v>33</v>
      </c>
      <c r="AX510" s="14" t="s">
        <v>80</v>
      </c>
      <c r="AY510" s="246" t="s">
        <v>120</v>
      </c>
    </row>
    <row r="511" s="2" customFormat="1" ht="16.5" customHeight="1">
      <c r="A511" s="40"/>
      <c r="B511" s="41"/>
      <c r="C511" s="206" t="s">
        <v>797</v>
      </c>
      <c r="D511" s="206" t="s">
        <v>122</v>
      </c>
      <c r="E511" s="207" t="s">
        <v>1216</v>
      </c>
      <c r="F511" s="208" t="s">
        <v>1217</v>
      </c>
      <c r="G511" s="209" t="s">
        <v>612</v>
      </c>
      <c r="H511" s="210">
        <v>2</v>
      </c>
      <c r="I511" s="211"/>
      <c r="J511" s="212">
        <f>ROUND(I511*H511,2)</f>
        <v>0</v>
      </c>
      <c r="K511" s="208" t="s">
        <v>126</v>
      </c>
      <c r="L511" s="46"/>
      <c r="M511" s="213" t="s">
        <v>19</v>
      </c>
      <c r="N511" s="214" t="s">
        <v>43</v>
      </c>
      <c r="O511" s="86"/>
      <c r="P511" s="215">
        <f>O511*H511</f>
        <v>0</v>
      </c>
      <c r="Q511" s="215">
        <v>0.12303</v>
      </c>
      <c r="R511" s="215">
        <f>Q511*H511</f>
        <v>0.24606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127</v>
      </c>
      <c r="AT511" s="217" t="s">
        <v>122</v>
      </c>
      <c r="AU511" s="217" t="s">
        <v>82</v>
      </c>
      <c r="AY511" s="19" t="s">
        <v>120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80</v>
      </c>
      <c r="BK511" s="218">
        <f>ROUND(I511*H511,2)</f>
        <v>0</v>
      </c>
      <c r="BL511" s="19" t="s">
        <v>127</v>
      </c>
      <c r="BM511" s="217" t="s">
        <v>1218</v>
      </c>
    </row>
    <row r="512" s="2" customFormat="1">
      <c r="A512" s="40"/>
      <c r="B512" s="41"/>
      <c r="C512" s="42"/>
      <c r="D512" s="219" t="s">
        <v>129</v>
      </c>
      <c r="E512" s="42"/>
      <c r="F512" s="220" t="s">
        <v>1217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129</v>
      </c>
      <c r="AU512" s="19" t="s">
        <v>82</v>
      </c>
    </row>
    <row r="513" s="2" customFormat="1">
      <c r="A513" s="40"/>
      <c r="B513" s="41"/>
      <c r="C513" s="42"/>
      <c r="D513" s="224" t="s">
        <v>131</v>
      </c>
      <c r="E513" s="42"/>
      <c r="F513" s="225" t="s">
        <v>1219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131</v>
      </c>
      <c r="AU513" s="19" t="s">
        <v>82</v>
      </c>
    </row>
    <row r="514" s="2" customFormat="1" ht="16.5" customHeight="1">
      <c r="A514" s="40"/>
      <c r="B514" s="41"/>
      <c r="C514" s="269" t="s">
        <v>805</v>
      </c>
      <c r="D514" s="269" t="s">
        <v>347</v>
      </c>
      <c r="E514" s="270" t="s">
        <v>1220</v>
      </c>
      <c r="F514" s="271" t="s">
        <v>1221</v>
      </c>
      <c r="G514" s="272" t="s">
        <v>612</v>
      </c>
      <c r="H514" s="273">
        <v>2</v>
      </c>
      <c r="I514" s="274"/>
      <c r="J514" s="275">
        <f>ROUND(I514*H514,2)</f>
        <v>0</v>
      </c>
      <c r="K514" s="271" t="s">
        <v>126</v>
      </c>
      <c r="L514" s="276"/>
      <c r="M514" s="277" t="s">
        <v>19</v>
      </c>
      <c r="N514" s="278" t="s">
        <v>43</v>
      </c>
      <c r="O514" s="86"/>
      <c r="P514" s="215">
        <f>O514*H514</f>
        <v>0</v>
      </c>
      <c r="Q514" s="215">
        <v>0.013299999999999999</v>
      </c>
      <c r="R514" s="215">
        <f>Q514*H514</f>
        <v>0.026599999999999999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182</v>
      </c>
      <c r="AT514" s="217" t="s">
        <v>347</v>
      </c>
      <c r="AU514" s="217" t="s">
        <v>82</v>
      </c>
      <c r="AY514" s="19" t="s">
        <v>120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80</v>
      </c>
      <c r="BK514" s="218">
        <f>ROUND(I514*H514,2)</f>
        <v>0</v>
      </c>
      <c r="BL514" s="19" t="s">
        <v>127</v>
      </c>
      <c r="BM514" s="217" t="s">
        <v>1222</v>
      </c>
    </row>
    <row r="515" s="2" customFormat="1">
      <c r="A515" s="40"/>
      <c r="B515" s="41"/>
      <c r="C515" s="42"/>
      <c r="D515" s="219" t="s">
        <v>129</v>
      </c>
      <c r="E515" s="42"/>
      <c r="F515" s="220" t="s">
        <v>1221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129</v>
      </c>
      <c r="AU515" s="19" t="s">
        <v>82</v>
      </c>
    </row>
    <row r="516" s="2" customFormat="1" ht="16.5" customHeight="1">
      <c r="A516" s="40"/>
      <c r="B516" s="41"/>
      <c r="C516" s="206" t="s">
        <v>1223</v>
      </c>
      <c r="D516" s="206" t="s">
        <v>122</v>
      </c>
      <c r="E516" s="207" t="s">
        <v>1224</v>
      </c>
      <c r="F516" s="208" t="s">
        <v>1225</v>
      </c>
      <c r="G516" s="209" t="s">
        <v>168</v>
      </c>
      <c r="H516" s="210">
        <v>27</v>
      </c>
      <c r="I516" s="211"/>
      <c r="J516" s="212">
        <f>ROUND(I516*H516,2)</f>
        <v>0</v>
      </c>
      <c r="K516" s="208" t="s">
        <v>126</v>
      </c>
      <c r="L516" s="46"/>
      <c r="M516" s="213" t="s">
        <v>19</v>
      </c>
      <c r="N516" s="214" t="s">
        <v>43</v>
      </c>
      <c r="O516" s="86"/>
      <c r="P516" s="215">
        <f>O516*H516</f>
        <v>0</v>
      </c>
      <c r="Q516" s="215">
        <v>0.00019000000000000001</v>
      </c>
      <c r="R516" s="215">
        <f>Q516*H516</f>
        <v>0.00513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127</v>
      </c>
      <c r="AT516" s="217" t="s">
        <v>122</v>
      </c>
      <c r="AU516" s="217" t="s">
        <v>82</v>
      </c>
      <c r="AY516" s="19" t="s">
        <v>120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127</v>
      </c>
      <c r="BM516" s="217" t="s">
        <v>1226</v>
      </c>
    </row>
    <row r="517" s="2" customFormat="1">
      <c r="A517" s="40"/>
      <c r="B517" s="41"/>
      <c r="C517" s="42"/>
      <c r="D517" s="219" t="s">
        <v>129</v>
      </c>
      <c r="E517" s="42"/>
      <c r="F517" s="220" t="s">
        <v>1227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129</v>
      </c>
      <c r="AU517" s="19" t="s">
        <v>82</v>
      </c>
    </row>
    <row r="518" s="2" customFormat="1">
      <c r="A518" s="40"/>
      <c r="B518" s="41"/>
      <c r="C518" s="42"/>
      <c r="D518" s="224" t="s">
        <v>131</v>
      </c>
      <c r="E518" s="42"/>
      <c r="F518" s="225" t="s">
        <v>1228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131</v>
      </c>
      <c r="AU518" s="19" t="s">
        <v>82</v>
      </c>
    </row>
    <row r="519" s="2" customFormat="1" ht="16.5" customHeight="1">
      <c r="A519" s="40"/>
      <c r="B519" s="41"/>
      <c r="C519" s="206" t="s">
        <v>1229</v>
      </c>
      <c r="D519" s="206" t="s">
        <v>122</v>
      </c>
      <c r="E519" s="207" t="s">
        <v>758</v>
      </c>
      <c r="F519" s="208" t="s">
        <v>759</v>
      </c>
      <c r="G519" s="209" t="s">
        <v>168</v>
      </c>
      <c r="H519" s="210">
        <v>27</v>
      </c>
      <c r="I519" s="211"/>
      <c r="J519" s="212">
        <f>ROUND(I519*H519,2)</f>
        <v>0</v>
      </c>
      <c r="K519" s="208" t="s">
        <v>126</v>
      </c>
      <c r="L519" s="46"/>
      <c r="M519" s="213" t="s">
        <v>19</v>
      </c>
      <c r="N519" s="214" t="s">
        <v>43</v>
      </c>
      <c r="O519" s="86"/>
      <c r="P519" s="215">
        <f>O519*H519</f>
        <v>0</v>
      </c>
      <c r="Q519" s="215">
        <v>6.0000000000000002E-05</v>
      </c>
      <c r="R519" s="215">
        <f>Q519*H519</f>
        <v>0.0016200000000000001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127</v>
      </c>
      <c r="AT519" s="217" t="s">
        <v>122</v>
      </c>
      <c r="AU519" s="217" t="s">
        <v>82</v>
      </c>
      <c r="AY519" s="19" t="s">
        <v>120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80</v>
      </c>
      <c r="BK519" s="218">
        <f>ROUND(I519*H519,2)</f>
        <v>0</v>
      </c>
      <c r="BL519" s="19" t="s">
        <v>127</v>
      </c>
      <c r="BM519" s="217" t="s">
        <v>1230</v>
      </c>
    </row>
    <row r="520" s="2" customFormat="1">
      <c r="A520" s="40"/>
      <c r="B520" s="41"/>
      <c r="C520" s="42"/>
      <c r="D520" s="219" t="s">
        <v>129</v>
      </c>
      <c r="E520" s="42"/>
      <c r="F520" s="220" t="s">
        <v>761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129</v>
      </c>
      <c r="AU520" s="19" t="s">
        <v>82</v>
      </c>
    </row>
    <row r="521" s="2" customFormat="1">
      <c r="A521" s="40"/>
      <c r="B521" s="41"/>
      <c r="C521" s="42"/>
      <c r="D521" s="224" t="s">
        <v>131</v>
      </c>
      <c r="E521" s="42"/>
      <c r="F521" s="225" t="s">
        <v>762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131</v>
      </c>
      <c r="AU521" s="19" t="s">
        <v>82</v>
      </c>
    </row>
    <row r="522" s="13" customFormat="1">
      <c r="A522" s="13"/>
      <c r="B522" s="226"/>
      <c r="C522" s="227"/>
      <c r="D522" s="219" t="s">
        <v>144</v>
      </c>
      <c r="E522" s="228" t="s">
        <v>19</v>
      </c>
      <c r="F522" s="229" t="s">
        <v>765</v>
      </c>
      <c r="G522" s="227"/>
      <c r="H522" s="228" t="s">
        <v>19</v>
      </c>
      <c r="I522" s="230"/>
      <c r="J522" s="227"/>
      <c r="K522" s="227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144</v>
      </c>
      <c r="AU522" s="235" t="s">
        <v>82</v>
      </c>
      <c r="AV522" s="13" t="s">
        <v>80</v>
      </c>
      <c r="AW522" s="13" t="s">
        <v>33</v>
      </c>
      <c r="AX522" s="13" t="s">
        <v>72</v>
      </c>
      <c r="AY522" s="235" t="s">
        <v>120</v>
      </c>
    </row>
    <row r="523" s="14" customFormat="1">
      <c r="A523" s="14"/>
      <c r="B523" s="236"/>
      <c r="C523" s="237"/>
      <c r="D523" s="219" t="s">
        <v>144</v>
      </c>
      <c r="E523" s="238" t="s">
        <v>19</v>
      </c>
      <c r="F523" s="239" t="s">
        <v>400</v>
      </c>
      <c r="G523" s="237"/>
      <c r="H523" s="240">
        <v>27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144</v>
      </c>
      <c r="AU523" s="246" t="s">
        <v>82</v>
      </c>
      <c r="AV523" s="14" t="s">
        <v>82</v>
      </c>
      <c r="AW523" s="14" t="s">
        <v>33</v>
      </c>
      <c r="AX523" s="14" t="s">
        <v>80</v>
      </c>
      <c r="AY523" s="246" t="s">
        <v>120</v>
      </c>
    </row>
    <row r="524" s="2" customFormat="1" ht="16.5" customHeight="1">
      <c r="A524" s="40"/>
      <c r="B524" s="41"/>
      <c r="C524" s="206" t="s">
        <v>1231</v>
      </c>
      <c r="D524" s="206" t="s">
        <v>122</v>
      </c>
      <c r="E524" s="207" t="s">
        <v>767</v>
      </c>
      <c r="F524" s="208" t="s">
        <v>1232</v>
      </c>
      <c r="G524" s="209" t="s">
        <v>769</v>
      </c>
      <c r="H524" s="210">
        <v>1</v>
      </c>
      <c r="I524" s="211"/>
      <c r="J524" s="212">
        <f>ROUND(I524*H524,2)</f>
        <v>0</v>
      </c>
      <c r="K524" s="208" t="s">
        <v>19</v>
      </c>
      <c r="L524" s="46"/>
      <c r="M524" s="213" t="s">
        <v>19</v>
      </c>
      <c r="N524" s="214" t="s">
        <v>43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127</v>
      </c>
      <c r="AT524" s="217" t="s">
        <v>122</v>
      </c>
      <c r="AU524" s="217" t="s">
        <v>82</v>
      </c>
      <c r="AY524" s="19" t="s">
        <v>120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80</v>
      </c>
      <c r="BK524" s="218">
        <f>ROUND(I524*H524,2)</f>
        <v>0</v>
      </c>
      <c r="BL524" s="19" t="s">
        <v>127</v>
      </c>
      <c r="BM524" s="217" t="s">
        <v>1233</v>
      </c>
    </row>
    <row r="525" s="2" customFormat="1">
      <c r="A525" s="40"/>
      <c r="B525" s="41"/>
      <c r="C525" s="42"/>
      <c r="D525" s="219" t="s">
        <v>129</v>
      </c>
      <c r="E525" s="42"/>
      <c r="F525" s="220" t="s">
        <v>1232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129</v>
      </c>
      <c r="AU525" s="19" t="s">
        <v>82</v>
      </c>
    </row>
    <row r="526" s="12" customFormat="1" ht="22.8" customHeight="1">
      <c r="A526" s="12"/>
      <c r="B526" s="190"/>
      <c r="C526" s="191"/>
      <c r="D526" s="192" t="s">
        <v>71</v>
      </c>
      <c r="E526" s="204" t="s">
        <v>203</v>
      </c>
      <c r="F526" s="204" t="s">
        <v>1234</v>
      </c>
      <c r="G526" s="191"/>
      <c r="H526" s="191"/>
      <c r="I526" s="194"/>
      <c r="J526" s="205">
        <f>BK526</f>
        <v>0</v>
      </c>
      <c r="K526" s="191"/>
      <c r="L526" s="196"/>
      <c r="M526" s="197"/>
      <c r="N526" s="198"/>
      <c r="O526" s="198"/>
      <c r="P526" s="199">
        <f>SUM(P527:P531)</f>
        <v>0</v>
      </c>
      <c r="Q526" s="198"/>
      <c r="R526" s="199">
        <f>SUM(R527:R531)</f>
        <v>0.00055800000000000001</v>
      </c>
      <c r="S526" s="198"/>
      <c r="T526" s="200">
        <f>SUM(T527:T531)</f>
        <v>0.011200000000000002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1" t="s">
        <v>80</v>
      </c>
      <c r="AT526" s="202" t="s">
        <v>71</v>
      </c>
      <c r="AU526" s="202" t="s">
        <v>80</v>
      </c>
      <c r="AY526" s="201" t="s">
        <v>120</v>
      </c>
      <c r="BK526" s="203">
        <f>SUM(BK527:BK531)</f>
        <v>0</v>
      </c>
    </row>
    <row r="527" s="2" customFormat="1" ht="16.5" customHeight="1">
      <c r="A527" s="40"/>
      <c r="B527" s="41"/>
      <c r="C527" s="206" t="s">
        <v>1235</v>
      </c>
      <c r="D527" s="206" t="s">
        <v>122</v>
      </c>
      <c r="E527" s="207" t="s">
        <v>1236</v>
      </c>
      <c r="F527" s="208" t="s">
        <v>1237</v>
      </c>
      <c r="G527" s="209" t="s">
        <v>168</v>
      </c>
      <c r="H527" s="210">
        <v>0.20000000000000001</v>
      </c>
      <c r="I527" s="211"/>
      <c r="J527" s="212">
        <f>ROUND(I527*H527,2)</f>
        <v>0</v>
      </c>
      <c r="K527" s="208" t="s">
        <v>126</v>
      </c>
      <c r="L527" s="46"/>
      <c r="M527" s="213" t="s">
        <v>19</v>
      </c>
      <c r="N527" s="214" t="s">
        <v>43</v>
      </c>
      <c r="O527" s="86"/>
      <c r="P527" s="215">
        <f>O527*H527</f>
        <v>0</v>
      </c>
      <c r="Q527" s="215">
        <v>0.0027899999999999999</v>
      </c>
      <c r="R527" s="215">
        <f>Q527*H527</f>
        <v>0.00055800000000000001</v>
      </c>
      <c r="S527" s="215">
        <v>0.056000000000000001</v>
      </c>
      <c r="T527" s="216">
        <f>S527*H527</f>
        <v>0.011200000000000002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127</v>
      </c>
      <c r="AT527" s="217" t="s">
        <v>122</v>
      </c>
      <c r="AU527" s="217" t="s">
        <v>82</v>
      </c>
      <c r="AY527" s="19" t="s">
        <v>120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80</v>
      </c>
      <c r="BK527" s="218">
        <f>ROUND(I527*H527,2)</f>
        <v>0</v>
      </c>
      <c r="BL527" s="19" t="s">
        <v>127</v>
      </c>
      <c r="BM527" s="217" t="s">
        <v>1238</v>
      </c>
    </row>
    <row r="528" s="2" customFormat="1">
      <c r="A528" s="40"/>
      <c r="B528" s="41"/>
      <c r="C528" s="42"/>
      <c r="D528" s="219" t="s">
        <v>129</v>
      </c>
      <c r="E528" s="42"/>
      <c r="F528" s="220" t="s">
        <v>1239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129</v>
      </c>
      <c r="AU528" s="19" t="s">
        <v>82</v>
      </c>
    </row>
    <row r="529" s="2" customFormat="1">
      <c r="A529" s="40"/>
      <c r="B529" s="41"/>
      <c r="C529" s="42"/>
      <c r="D529" s="224" t="s">
        <v>131</v>
      </c>
      <c r="E529" s="42"/>
      <c r="F529" s="225" t="s">
        <v>1240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131</v>
      </c>
      <c r="AU529" s="19" t="s">
        <v>82</v>
      </c>
    </row>
    <row r="530" s="13" customFormat="1">
      <c r="A530" s="13"/>
      <c r="B530" s="226"/>
      <c r="C530" s="227"/>
      <c r="D530" s="219" t="s">
        <v>144</v>
      </c>
      <c r="E530" s="228" t="s">
        <v>19</v>
      </c>
      <c r="F530" s="229" t="s">
        <v>1241</v>
      </c>
      <c r="G530" s="227"/>
      <c r="H530" s="228" t="s">
        <v>19</v>
      </c>
      <c r="I530" s="230"/>
      <c r="J530" s="227"/>
      <c r="K530" s="227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144</v>
      </c>
      <c r="AU530" s="235" t="s">
        <v>82</v>
      </c>
      <c r="AV530" s="13" t="s">
        <v>80</v>
      </c>
      <c r="AW530" s="13" t="s">
        <v>33</v>
      </c>
      <c r="AX530" s="13" t="s">
        <v>72</v>
      </c>
      <c r="AY530" s="235" t="s">
        <v>120</v>
      </c>
    </row>
    <row r="531" s="14" customFormat="1">
      <c r="A531" s="14"/>
      <c r="B531" s="236"/>
      <c r="C531" s="237"/>
      <c r="D531" s="219" t="s">
        <v>144</v>
      </c>
      <c r="E531" s="238" t="s">
        <v>19</v>
      </c>
      <c r="F531" s="239" t="s">
        <v>1242</v>
      </c>
      <c r="G531" s="237"/>
      <c r="H531" s="240">
        <v>0.20000000000000001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144</v>
      </c>
      <c r="AU531" s="246" t="s">
        <v>82</v>
      </c>
      <c r="AV531" s="14" t="s">
        <v>82</v>
      </c>
      <c r="AW531" s="14" t="s">
        <v>33</v>
      </c>
      <c r="AX531" s="14" t="s">
        <v>80</v>
      </c>
      <c r="AY531" s="246" t="s">
        <v>120</v>
      </c>
    </row>
    <row r="532" s="12" customFormat="1" ht="22.8" customHeight="1">
      <c r="A532" s="12"/>
      <c r="B532" s="190"/>
      <c r="C532" s="191"/>
      <c r="D532" s="192" t="s">
        <v>71</v>
      </c>
      <c r="E532" s="204" t="s">
        <v>1243</v>
      </c>
      <c r="F532" s="204" t="s">
        <v>1244</v>
      </c>
      <c r="G532" s="191"/>
      <c r="H532" s="191"/>
      <c r="I532" s="194"/>
      <c r="J532" s="205">
        <f>BK532</f>
        <v>0</v>
      </c>
      <c r="K532" s="191"/>
      <c r="L532" s="196"/>
      <c r="M532" s="197"/>
      <c r="N532" s="198"/>
      <c r="O532" s="198"/>
      <c r="P532" s="199">
        <f>SUM(P533:P571)</f>
        <v>0</v>
      </c>
      <c r="Q532" s="198"/>
      <c r="R532" s="199">
        <f>SUM(R533:R571)</f>
        <v>0</v>
      </c>
      <c r="S532" s="198"/>
      <c r="T532" s="200">
        <f>SUM(T533:T571)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1" t="s">
        <v>80</v>
      </c>
      <c r="AT532" s="202" t="s">
        <v>71</v>
      </c>
      <c r="AU532" s="202" t="s">
        <v>80</v>
      </c>
      <c r="AY532" s="201" t="s">
        <v>120</v>
      </c>
      <c r="BK532" s="203">
        <f>SUM(BK533:BK571)</f>
        <v>0</v>
      </c>
    </row>
    <row r="533" s="2" customFormat="1" ht="16.5" customHeight="1">
      <c r="A533" s="40"/>
      <c r="B533" s="41"/>
      <c r="C533" s="206" t="s">
        <v>1245</v>
      </c>
      <c r="D533" s="206" t="s">
        <v>122</v>
      </c>
      <c r="E533" s="207" t="s">
        <v>1246</v>
      </c>
      <c r="F533" s="208" t="s">
        <v>1247</v>
      </c>
      <c r="G533" s="209" t="s">
        <v>293</v>
      </c>
      <c r="H533" s="210">
        <v>26.417999999999999</v>
      </c>
      <c r="I533" s="211"/>
      <c r="J533" s="212">
        <f>ROUND(I533*H533,2)</f>
        <v>0</v>
      </c>
      <c r="K533" s="208" t="s">
        <v>126</v>
      </c>
      <c r="L533" s="46"/>
      <c r="M533" s="213" t="s">
        <v>19</v>
      </c>
      <c r="N533" s="214" t="s">
        <v>43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127</v>
      </c>
      <c r="AT533" s="217" t="s">
        <v>122</v>
      </c>
      <c r="AU533" s="217" t="s">
        <v>82</v>
      </c>
      <c r="AY533" s="19" t="s">
        <v>120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80</v>
      </c>
      <c r="BK533" s="218">
        <f>ROUND(I533*H533,2)</f>
        <v>0</v>
      </c>
      <c r="BL533" s="19" t="s">
        <v>127</v>
      </c>
      <c r="BM533" s="217" t="s">
        <v>1248</v>
      </c>
    </row>
    <row r="534" s="2" customFormat="1">
      <c r="A534" s="40"/>
      <c r="B534" s="41"/>
      <c r="C534" s="42"/>
      <c r="D534" s="219" t="s">
        <v>129</v>
      </c>
      <c r="E534" s="42"/>
      <c r="F534" s="220" t="s">
        <v>1249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129</v>
      </c>
      <c r="AU534" s="19" t="s">
        <v>82</v>
      </c>
    </row>
    <row r="535" s="2" customFormat="1">
      <c r="A535" s="40"/>
      <c r="B535" s="41"/>
      <c r="C535" s="42"/>
      <c r="D535" s="224" t="s">
        <v>131</v>
      </c>
      <c r="E535" s="42"/>
      <c r="F535" s="225" t="s">
        <v>1250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131</v>
      </c>
      <c r="AU535" s="19" t="s">
        <v>82</v>
      </c>
    </row>
    <row r="536" s="13" customFormat="1">
      <c r="A536" s="13"/>
      <c r="B536" s="226"/>
      <c r="C536" s="227"/>
      <c r="D536" s="219" t="s">
        <v>144</v>
      </c>
      <c r="E536" s="228" t="s">
        <v>19</v>
      </c>
      <c r="F536" s="229" t="s">
        <v>1251</v>
      </c>
      <c r="G536" s="227"/>
      <c r="H536" s="228" t="s">
        <v>19</v>
      </c>
      <c r="I536" s="230"/>
      <c r="J536" s="227"/>
      <c r="K536" s="227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144</v>
      </c>
      <c r="AU536" s="235" t="s">
        <v>82</v>
      </c>
      <c r="AV536" s="13" t="s">
        <v>80</v>
      </c>
      <c r="AW536" s="13" t="s">
        <v>33</v>
      </c>
      <c r="AX536" s="13" t="s">
        <v>72</v>
      </c>
      <c r="AY536" s="235" t="s">
        <v>120</v>
      </c>
    </row>
    <row r="537" s="14" customFormat="1">
      <c r="A537" s="14"/>
      <c r="B537" s="236"/>
      <c r="C537" s="237"/>
      <c r="D537" s="219" t="s">
        <v>144</v>
      </c>
      <c r="E537" s="238" t="s">
        <v>19</v>
      </c>
      <c r="F537" s="239" t="s">
        <v>1252</v>
      </c>
      <c r="G537" s="237"/>
      <c r="H537" s="240">
        <v>24.960000000000001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144</v>
      </c>
      <c r="AU537" s="246" t="s">
        <v>82</v>
      </c>
      <c r="AV537" s="14" t="s">
        <v>82</v>
      </c>
      <c r="AW537" s="14" t="s">
        <v>33</v>
      </c>
      <c r="AX537" s="14" t="s">
        <v>72</v>
      </c>
      <c r="AY537" s="246" t="s">
        <v>120</v>
      </c>
    </row>
    <row r="538" s="13" customFormat="1">
      <c r="A538" s="13"/>
      <c r="B538" s="226"/>
      <c r="C538" s="227"/>
      <c r="D538" s="219" t="s">
        <v>144</v>
      </c>
      <c r="E538" s="228" t="s">
        <v>19</v>
      </c>
      <c r="F538" s="229" t="s">
        <v>1253</v>
      </c>
      <c r="G538" s="227"/>
      <c r="H538" s="228" t="s">
        <v>19</v>
      </c>
      <c r="I538" s="230"/>
      <c r="J538" s="227"/>
      <c r="K538" s="227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144</v>
      </c>
      <c r="AU538" s="235" t="s">
        <v>82</v>
      </c>
      <c r="AV538" s="13" t="s">
        <v>80</v>
      </c>
      <c r="AW538" s="13" t="s">
        <v>33</v>
      </c>
      <c r="AX538" s="13" t="s">
        <v>72</v>
      </c>
      <c r="AY538" s="235" t="s">
        <v>120</v>
      </c>
    </row>
    <row r="539" s="14" customFormat="1">
      <c r="A539" s="14"/>
      <c r="B539" s="236"/>
      <c r="C539" s="237"/>
      <c r="D539" s="219" t="s">
        <v>144</v>
      </c>
      <c r="E539" s="238" t="s">
        <v>19</v>
      </c>
      <c r="F539" s="239" t="s">
        <v>1254</v>
      </c>
      <c r="G539" s="237"/>
      <c r="H539" s="240">
        <v>1.123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144</v>
      </c>
      <c r="AU539" s="246" t="s">
        <v>82</v>
      </c>
      <c r="AV539" s="14" t="s">
        <v>82</v>
      </c>
      <c r="AW539" s="14" t="s">
        <v>33</v>
      </c>
      <c r="AX539" s="14" t="s">
        <v>72</v>
      </c>
      <c r="AY539" s="246" t="s">
        <v>120</v>
      </c>
    </row>
    <row r="540" s="13" customFormat="1">
      <c r="A540" s="13"/>
      <c r="B540" s="226"/>
      <c r="C540" s="227"/>
      <c r="D540" s="219" t="s">
        <v>144</v>
      </c>
      <c r="E540" s="228" t="s">
        <v>19</v>
      </c>
      <c r="F540" s="229" t="s">
        <v>1255</v>
      </c>
      <c r="G540" s="227"/>
      <c r="H540" s="228" t="s">
        <v>19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144</v>
      </c>
      <c r="AU540" s="235" t="s">
        <v>82</v>
      </c>
      <c r="AV540" s="13" t="s">
        <v>80</v>
      </c>
      <c r="AW540" s="13" t="s">
        <v>33</v>
      </c>
      <c r="AX540" s="13" t="s">
        <v>72</v>
      </c>
      <c r="AY540" s="235" t="s">
        <v>120</v>
      </c>
    </row>
    <row r="541" s="14" customFormat="1">
      <c r="A541" s="14"/>
      <c r="B541" s="236"/>
      <c r="C541" s="237"/>
      <c r="D541" s="219" t="s">
        <v>144</v>
      </c>
      <c r="E541" s="238" t="s">
        <v>19</v>
      </c>
      <c r="F541" s="239" t="s">
        <v>1256</v>
      </c>
      <c r="G541" s="237"/>
      <c r="H541" s="240">
        <v>0.13500000000000001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6" t="s">
        <v>144</v>
      </c>
      <c r="AU541" s="246" t="s">
        <v>82</v>
      </c>
      <c r="AV541" s="14" t="s">
        <v>82</v>
      </c>
      <c r="AW541" s="14" t="s">
        <v>33</v>
      </c>
      <c r="AX541" s="14" t="s">
        <v>72</v>
      </c>
      <c r="AY541" s="246" t="s">
        <v>120</v>
      </c>
    </row>
    <row r="542" s="13" customFormat="1">
      <c r="A542" s="13"/>
      <c r="B542" s="226"/>
      <c r="C542" s="227"/>
      <c r="D542" s="219" t="s">
        <v>144</v>
      </c>
      <c r="E542" s="228" t="s">
        <v>19</v>
      </c>
      <c r="F542" s="229" t="s">
        <v>1257</v>
      </c>
      <c r="G542" s="227"/>
      <c r="H542" s="228" t="s">
        <v>19</v>
      </c>
      <c r="I542" s="230"/>
      <c r="J542" s="227"/>
      <c r="K542" s="227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144</v>
      </c>
      <c r="AU542" s="235" t="s">
        <v>82</v>
      </c>
      <c r="AV542" s="13" t="s">
        <v>80</v>
      </c>
      <c r="AW542" s="13" t="s">
        <v>33</v>
      </c>
      <c r="AX542" s="13" t="s">
        <v>72</v>
      </c>
      <c r="AY542" s="235" t="s">
        <v>120</v>
      </c>
    </row>
    <row r="543" s="14" customFormat="1">
      <c r="A543" s="14"/>
      <c r="B543" s="236"/>
      <c r="C543" s="237"/>
      <c r="D543" s="219" t="s">
        <v>144</v>
      </c>
      <c r="E543" s="238" t="s">
        <v>19</v>
      </c>
      <c r="F543" s="239" t="s">
        <v>1258</v>
      </c>
      <c r="G543" s="237"/>
      <c r="H543" s="240">
        <v>0.20000000000000001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144</v>
      </c>
      <c r="AU543" s="246" t="s">
        <v>82</v>
      </c>
      <c r="AV543" s="14" t="s">
        <v>82</v>
      </c>
      <c r="AW543" s="14" t="s">
        <v>33</v>
      </c>
      <c r="AX543" s="14" t="s">
        <v>72</v>
      </c>
      <c r="AY543" s="246" t="s">
        <v>120</v>
      </c>
    </row>
    <row r="544" s="15" customFormat="1">
      <c r="A544" s="15"/>
      <c r="B544" s="247"/>
      <c r="C544" s="248"/>
      <c r="D544" s="219" t="s">
        <v>144</v>
      </c>
      <c r="E544" s="249" t="s">
        <v>19</v>
      </c>
      <c r="F544" s="250" t="s">
        <v>202</v>
      </c>
      <c r="G544" s="248"/>
      <c r="H544" s="251">
        <v>26.418000000000003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7" t="s">
        <v>144</v>
      </c>
      <c r="AU544" s="257" t="s">
        <v>82</v>
      </c>
      <c r="AV544" s="15" t="s">
        <v>127</v>
      </c>
      <c r="AW544" s="15" t="s">
        <v>33</v>
      </c>
      <c r="AX544" s="15" t="s">
        <v>80</v>
      </c>
      <c r="AY544" s="257" t="s">
        <v>120</v>
      </c>
    </row>
    <row r="545" s="2" customFormat="1" ht="16.5" customHeight="1">
      <c r="A545" s="40"/>
      <c r="B545" s="41"/>
      <c r="C545" s="206" t="s">
        <v>1259</v>
      </c>
      <c r="D545" s="206" t="s">
        <v>122</v>
      </c>
      <c r="E545" s="207" t="s">
        <v>1260</v>
      </c>
      <c r="F545" s="208" t="s">
        <v>1261</v>
      </c>
      <c r="G545" s="209" t="s">
        <v>293</v>
      </c>
      <c r="H545" s="210">
        <v>237.762</v>
      </c>
      <c r="I545" s="211"/>
      <c r="J545" s="212">
        <f>ROUND(I545*H545,2)</f>
        <v>0</v>
      </c>
      <c r="K545" s="208" t="s">
        <v>126</v>
      </c>
      <c r="L545" s="46"/>
      <c r="M545" s="213" t="s">
        <v>19</v>
      </c>
      <c r="N545" s="214" t="s">
        <v>43</v>
      </c>
      <c r="O545" s="86"/>
      <c r="P545" s="215">
        <f>O545*H545</f>
        <v>0</v>
      </c>
      <c r="Q545" s="215">
        <v>0</v>
      </c>
      <c r="R545" s="215">
        <f>Q545*H545</f>
        <v>0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127</v>
      </c>
      <c r="AT545" s="217" t="s">
        <v>122</v>
      </c>
      <c r="AU545" s="217" t="s">
        <v>82</v>
      </c>
      <c r="AY545" s="19" t="s">
        <v>120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80</v>
      </c>
      <c r="BK545" s="218">
        <f>ROUND(I545*H545,2)</f>
        <v>0</v>
      </c>
      <c r="BL545" s="19" t="s">
        <v>127</v>
      </c>
      <c r="BM545" s="217" t="s">
        <v>1262</v>
      </c>
    </row>
    <row r="546" s="2" customFormat="1">
      <c r="A546" s="40"/>
      <c r="B546" s="41"/>
      <c r="C546" s="42"/>
      <c r="D546" s="219" t="s">
        <v>129</v>
      </c>
      <c r="E546" s="42"/>
      <c r="F546" s="220" t="s">
        <v>1263</v>
      </c>
      <c r="G546" s="42"/>
      <c r="H546" s="42"/>
      <c r="I546" s="221"/>
      <c r="J546" s="42"/>
      <c r="K546" s="42"/>
      <c r="L546" s="46"/>
      <c r="M546" s="222"/>
      <c r="N546" s="22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129</v>
      </c>
      <c r="AU546" s="19" t="s">
        <v>82</v>
      </c>
    </row>
    <row r="547" s="2" customFormat="1">
      <c r="A547" s="40"/>
      <c r="B547" s="41"/>
      <c r="C547" s="42"/>
      <c r="D547" s="224" t="s">
        <v>131</v>
      </c>
      <c r="E547" s="42"/>
      <c r="F547" s="225" t="s">
        <v>1264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131</v>
      </c>
      <c r="AU547" s="19" t="s">
        <v>82</v>
      </c>
    </row>
    <row r="548" s="13" customFormat="1">
      <c r="A548" s="13"/>
      <c r="B548" s="226"/>
      <c r="C548" s="227"/>
      <c r="D548" s="219" t="s">
        <v>144</v>
      </c>
      <c r="E548" s="228" t="s">
        <v>19</v>
      </c>
      <c r="F548" s="229" t="s">
        <v>1251</v>
      </c>
      <c r="G548" s="227"/>
      <c r="H548" s="228" t="s">
        <v>19</v>
      </c>
      <c r="I548" s="230"/>
      <c r="J548" s="227"/>
      <c r="K548" s="227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144</v>
      </c>
      <c r="AU548" s="235" t="s">
        <v>82</v>
      </c>
      <c r="AV548" s="13" t="s">
        <v>80</v>
      </c>
      <c r="AW548" s="13" t="s">
        <v>33</v>
      </c>
      <c r="AX548" s="13" t="s">
        <v>72</v>
      </c>
      <c r="AY548" s="235" t="s">
        <v>120</v>
      </c>
    </row>
    <row r="549" s="14" customFormat="1">
      <c r="A549" s="14"/>
      <c r="B549" s="236"/>
      <c r="C549" s="237"/>
      <c r="D549" s="219" t="s">
        <v>144</v>
      </c>
      <c r="E549" s="238" t="s">
        <v>19</v>
      </c>
      <c r="F549" s="239" t="s">
        <v>1252</v>
      </c>
      <c r="G549" s="237"/>
      <c r="H549" s="240">
        <v>24.960000000000001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144</v>
      </c>
      <c r="AU549" s="246" t="s">
        <v>82</v>
      </c>
      <c r="AV549" s="14" t="s">
        <v>82</v>
      </c>
      <c r="AW549" s="14" t="s">
        <v>33</v>
      </c>
      <c r="AX549" s="14" t="s">
        <v>72</v>
      </c>
      <c r="AY549" s="246" t="s">
        <v>120</v>
      </c>
    </row>
    <row r="550" s="13" customFormat="1">
      <c r="A550" s="13"/>
      <c r="B550" s="226"/>
      <c r="C550" s="227"/>
      <c r="D550" s="219" t="s">
        <v>144</v>
      </c>
      <c r="E550" s="228" t="s">
        <v>19</v>
      </c>
      <c r="F550" s="229" t="s">
        <v>1253</v>
      </c>
      <c r="G550" s="227"/>
      <c r="H550" s="228" t="s">
        <v>19</v>
      </c>
      <c r="I550" s="230"/>
      <c r="J550" s="227"/>
      <c r="K550" s="227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144</v>
      </c>
      <c r="AU550" s="235" t="s">
        <v>82</v>
      </c>
      <c r="AV550" s="13" t="s">
        <v>80</v>
      </c>
      <c r="AW550" s="13" t="s">
        <v>33</v>
      </c>
      <c r="AX550" s="13" t="s">
        <v>72</v>
      </c>
      <c r="AY550" s="235" t="s">
        <v>120</v>
      </c>
    </row>
    <row r="551" s="14" customFormat="1">
      <c r="A551" s="14"/>
      <c r="B551" s="236"/>
      <c r="C551" s="237"/>
      <c r="D551" s="219" t="s">
        <v>144</v>
      </c>
      <c r="E551" s="238" t="s">
        <v>19</v>
      </c>
      <c r="F551" s="239" t="s">
        <v>1254</v>
      </c>
      <c r="G551" s="237"/>
      <c r="H551" s="240">
        <v>1.123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144</v>
      </c>
      <c r="AU551" s="246" t="s">
        <v>82</v>
      </c>
      <c r="AV551" s="14" t="s">
        <v>82</v>
      </c>
      <c r="AW551" s="14" t="s">
        <v>33</v>
      </c>
      <c r="AX551" s="14" t="s">
        <v>72</v>
      </c>
      <c r="AY551" s="246" t="s">
        <v>120</v>
      </c>
    </row>
    <row r="552" s="13" customFormat="1">
      <c r="A552" s="13"/>
      <c r="B552" s="226"/>
      <c r="C552" s="227"/>
      <c r="D552" s="219" t="s">
        <v>144</v>
      </c>
      <c r="E552" s="228" t="s">
        <v>19</v>
      </c>
      <c r="F552" s="229" t="s">
        <v>1255</v>
      </c>
      <c r="G552" s="227"/>
      <c r="H552" s="228" t="s">
        <v>19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144</v>
      </c>
      <c r="AU552" s="235" t="s">
        <v>82</v>
      </c>
      <c r="AV552" s="13" t="s">
        <v>80</v>
      </c>
      <c r="AW552" s="13" t="s">
        <v>33</v>
      </c>
      <c r="AX552" s="13" t="s">
        <v>72</v>
      </c>
      <c r="AY552" s="235" t="s">
        <v>120</v>
      </c>
    </row>
    <row r="553" s="14" customFormat="1">
      <c r="A553" s="14"/>
      <c r="B553" s="236"/>
      <c r="C553" s="237"/>
      <c r="D553" s="219" t="s">
        <v>144</v>
      </c>
      <c r="E553" s="238" t="s">
        <v>19</v>
      </c>
      <c r="F553" s="239" t="s">
        <v>1256</v>
      </c>
      <c r="G553" s="237"/>
      <c r="H553" s="240">
        <v>0.13500000000000001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6" t="s">
        <v>144</v>
      </c>
      <c r="AU553" s="246" t="s">
        <v>82</v>
      </c>
      <c r="AV553" s="14" t="s">
        <v>82</v>
      </c>
      <c r="AW553" s="14" t="s">
        <v>33</v>
      </c>
      <c r="AX553" s="14" t="s">
        <v>72</v>
      </c>
      <c r="AY553" s="246" t="s">
        <v>120</v>
      </c>
    </row>
    <row r="554" s="13" customFormat="1">
      <c r="A554" s="13"/>
      <c r="B554" s="226"/>
      <c r="C554" s="227"/>
      <c r="D554" s="219" t="s">
        <v>144</v>
      </c>
      <c r="E554" s="228" t="s">
        <v>19</v>
      </c>
      <c r="F554" s="229" t="s">
        <v>1257</v>
      </c>
      <c r="G554" s="227"/>
      <c r="H554" s="228" t="s">
        <v>19</v>
      </c>
      <c r="I554" s="230"/>
      <c r="J554" s="227"/>
      <c r="K554" s="227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144</v>
      </c>
      <c r="AU554" s="235" t="s">
        <v>82</v>
      </c>
      <c r="AV554" s="13" t="s">
        <v>80</v>
      </c>
      <c r="AW554" s="13" t="s">
        <v>33</v>
      </c>
      <c r="AX554" s="13" t="s">
        <v>72</v>
      </c>
      <c r="AY554" s="235" t="s">
        <v>120</v>
      </c>
    </row>
    <row r="555" s="14" customFormat="1">
      <c r="A555" s="14"/>
      <c r="B555" s="236"/>
      <c r="C555" s="237"/>
      <c r="D555" s="219" t="s">
        <v>144</v>
      </c>
      <c r="E555" s="238" t="s">
        <v>19</v>
      </c>
      <c r="F555" s="239" t="s">
        <v>1258</v>
      </c>
      <c r="G555" s="237"/>
      <c r="H555" s="240">
        <v>0.20000000000000001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144</v>
      </c>
      <c r="AU555" s="246" t="s">
        <v>82</v>
      </c>
      <c r="AV555" s="14" t="s">
        <v>82</v>
      </c>
      <c r="AW555" s="14" t="s">
        <v>33</v>
      </c>
      <c r="AX555" s="14" t="s">
        <v>72</v>
      </c>
      <c r="AY555" s="246" t="s">
        <v>120</v>
      </c>
    </row>
    <row r="556" s="15" customFormat="1">
      <c r="A556" s="15"/>
      <c r="B556" s="247"/>
      <c r="C556" s="248"/>
      <c r="D556" s="219" t="s">
        <v>144</v>
      </c>
      <c r="E556" s="249" t="s">
        <v>19</v>
      </c>
      <c r="F556" s="250" t="s">
        <v>202</v>
      </c>
      <c r="G556" s="248"/>
      <c r="H556" s="251">
        <v>26.418000000000003</v>
      </c>
      <c r="I556" s="252"/>
      <c r="J556" s="248"/>
      <c r="K556" s="248"/>
      <c r="L556" s="253"/>
      <c r="M556" s="254"/>
      <c r="N556" s="255"/>
      <c r="O556" s="255"/>
      <c r="P556" s="255"/>
      <c r="Q556" s="255"/>
      <c r="R556" s="255"/>
      <c r="S556" s="255"/>
      <c r="T556" s="256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7" t="s">
        <v>144</v>
      </c>
      <c r="AU556" s="257" t="s">
        <v>82</v>
      </c>
      <c r="AV556" s="15" t="s">
        <v>127</v>
      </c>
      <c r="AW556" s="15" t="s">
        <v>33</v>
      </c>
      <c r="AX556" s="15" t="s">
        <v>80</v>
      </c>
      <c r="AY556" s="257" t="s">
        <v>120</v>
      </c>
    </row>
    <row r="557" s="14" customFormat="1">
      <c r="A557" s="14"/>
      <c r="B557" s="236"/>
      <c r="C557" s="237"/>
      <c r="D557" s="219" t="s">
        <v>144</v>
      </c>
      <c r="E557" s="237"/>
      <c r="F557" s="239" t="s">
        <v>1265</v>
      </c>
      <c r="G557" s="237"/>
      <c r="H557" s="240">
        <v>237.762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6" t="s">
        <v>144</v>
      </c>
      <c r="AU557" s="246" t="s">
        <v>82</v>
      </c>
      <c r="AV557" s="14" t="s">
        <v>82</v>
      </c>
      <c r="AW557" s="14" t="s">
        <v>4</v>
      </c>
      <c r="AX557" s="14" t="s">
        <v>80</v>
      </c>
      <c r="AY557" s="246" t="s">
        <v>120</v>
      </c>
    </row>
    <row r="558" s="2" customFormat="1" ht="21.75" customHeight="1">
      <c r="A558" s="40"/>
      <c r="B558" s="41"/>
      <c r="C558" s="206" t="s">
        <v>1266</v>
      </c>
      <c r="D558" s="206" t="s">
        <v>122</v>
      </c>
      <c r="E558" s="207" t="s">
        <v>1267</v>
      </c>
      <c r="F558" s="208" t="s">
        <v>1268</v>
      </c>
      <c r="G558" s="209" t="s">
        <v>293</v>
      </c>
      <c r="H558" s="210">
        <v>0.13500000000000001</v>
      </c>
      <c r="I558" s="211"/>
      <c r="J558" s="212">
        <f>ROUND(I558*H558,2)</f>
        <v>0</v>
      </c>
      <c r="K558" s="208" t="s">
        <v>126</v>
      </c>
      <c r="L558" s="46"/>
      <c r="M558" s="213" t="s">
        <v>19</v>
      </c>
      <c r="N558" s="214" t="s">
        <v>43</v>
      </c>
      <c r="O558" s="86"/>
      <c r="P558" s="215">
        <f>O558*H558</f>
        <v>0</v>
      </c>
      <c r="Q558" s="215">
        <v>0</v>
      </c>
      <c r="R558" s="215">
        <f>Q558*H558</f>
        <v>0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127</v>
      </c>
      <c r="AT558" s="217" t="s">
        <v>122</v>
      </c>
      <c r="AU558" s="217" t="s">
        <v>82</v>
      </c>
      <c r="AY558" s="19" t="s">
        <v>120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80</v>
      </c>
      <c r="BK558" s="218">
        <f>ROUND(I558*H558,2)</f>
        <v>0</v>
      </c>
      <c r="BL558" s="19" t="s">
        <v>127</v>
      </c>
      <c r="BM558" s="217" t="s">
        <v>1269</v>
      </c>
    </row>
    <row r="559" s="2" customFormat="1">
      <c r="A559" s="40"/>
      <c r="B559" s="41"/>
      <c r="C559" s="42"/>
      <c r="D559" s="219" t="s">
        <v>129</v>
      </c>
      <c r="E559" s="42"/>
      <c r="F559" s="220" t="s">
        <v>1270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129</v>
      </c>
      <c r="AU559" s="19" t="s">
        <v>82</v>
      </c>
    </row>
    <row r="560" s="2" customFormat="1">
      <c r="A560" s="40"/>
      <c r="B560" s="41"/>
      <c r="C560" s="42"/>
      <c r="D560" s="224" t="s">
        <v>131</v>
      </c>
      <c r="E560" s="42"/>
      <c r="F560" s="225" t="s">
        <v>1271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131</v>
      </c>
      <c r="AU560" s="19" t="s">
        <v>82</v>
      </c>
    </row>
    <row r="561" s="13" customFormat="1">
      <c r="A561" s="13"/>
      <c r="B561" s="226"/>
      <c r="C561" s="227"/>
      <c r="D561" s="219" t="s">
        <v>144</v>
      </c>
      <c r="E561" s="228" t="s">
        <v>19</v>
      </c>
      <c r="F561" s="229" t="s">
        <v>1255</v>
      </c>
      <c r="G561" s="227"/>
      <c r="H561" s="228" t="s">
        <v>19</v>
      </c>
      <c r="I561" s="230"/>
      <c r="J561" s="227"/>
      <c r="K561" s="227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144</v>
      </c>
      <c r="AU561" s="235" t="s">
        <v>82</v>
      </c>
      <c r="AV561" s="13" t="s">
        <v>80</v>
      </c>
      <c r="AW561" s="13" t="s">
        <v>33</v>
      </c>
      <c r="AX561" s="13" t="s">
        <v>72</v>
      </c>
      <c r="AY561" s="235" t="s">
        <v>120</v>
      </c>
    </row>
    <row r="562" s="14" customFormat="1">
      <c r="A562" s="14"/>
      <c r="B562" s="236"/>
      <c r="C562" s="237"/>
      <c r="D562" s="219" t="s">
        <v>144</v>
      </c>
      <c r="E562" s="238" t="s">
        <v>19</v>
      </c>
      <c r="F562" s="239" t="s">
        <v>1256</v>
      </c>
      <c r="G562" s="237"/>
      <c r="H562" s="240">
        <v>0.13500000000000001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144</v>
      </c>
      <c r="AU562" s="246" t="s">
        <v>82</v>
      </c>
      <c r="AV562" s="14" t="s">
        <v>82</v>
      </c>
      <c r="AW562" s="14" t="s">
        <v>33</v>
      </c>
      <c r="AX562" s="14" t="s">
        <v>80</v>
      </c>
      <c r="AY562" s="246" t="s">
        <v>120</v>
      </c>
    </row>
    <row r="563" s="2" customFormat="1" ht="24.15" customHeight="1">
      <c r="A563" s="40"/>
      <c r="B563" s="41"/>
      <c r="C563" s="206" t="s">
        <v>1272</v>
      </c>
      <c r="D563" s="206" t="s">
        <v>122</v>
      </c>
      <c r="E563" s="207" t="s">
        <v>1273</v>
      </c>
      <c r="F563" s="208" t="s">
        <v>1274</v>
      </c>
      <c r="G563" s="209" t="s">
        <v>293</v>
      </c>
      <c r="H563" s="210">
        <v>26.082999999999998</v>
      </c>
      <c r="I563" s="211"/>
      <c r="J563" s="212">
        <f>ROUND(I563*H563,2)</f>
        <v>0</v>
      </c>
      <c r="K563" s="208" t="s">
        <v>126</v>
      </c>
      <c r="L563" s="46"/>
      <c r="M563" s="213" t="s">
        <v>19</v>
      </c>
      <c r="N563" s="214" t="s">
        <v>43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127</v>
      </c>
      <c r="AT563" s="217" t="s">
        <v>122</v>
      </c>
      <c r="AU563" s="217" t="s">
        <v>82</v>
      </c>
      <c r="AY563" s="19" t="s">
        <v>120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80</v>
      </c>
      <c r="BK563" s="218">
        <f>ROUND(I563*H563,2)</f>
        <v>0</v>
      </c>
      <c r="BL563" s="19" t="s">
        <v>127</v>
      </c>
      <c r="BM563" s="217" t="s">
        <v>1275</v>
      </c>
    </row>
    <row r="564" s="2" customFormat="1">
      <c r="A564" s="40"/>
      <c r="B564" s="41"/>
      <c r="C564" s="42"/>
      <c r="D564" s="219" t="s">
        <v>129</v>
      </c>
      <c r="E564" s="42"/>
      <c r="F564" s="220" t="s">
        <v>1276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129</v>
      </c>
      <c r="AU564" s="19" t="s">
        <v>82</v>
      </c>
    </row>
    <row r="565" s="2" customFormat="1">
      <c r="A565" s="40"/>
      <c r="B565" s="41"/>
      <c r="C565" s="42"/>
      <c r="D565" s="224" t="s">
        <v>131</v>
      </c>
      <c r="E565" s="42"/>
      <c r="F565" s="225" t="s">
        <v>1277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131</v>
      </c>
      <c r="AU565" s="19" t="s">
        <v>82</v>
      </c>
    </row>
    <row r="566" s="13" customFormat="1">
      <c r="A566" s="13"/>
      <c r="B566" s="226"/>
      <c r="C566" s="227"/>
      <c r="D566" s="219" t="s">
        <v>144</v>
      </c>
      <c r="E566" s="228" t="s">
        <v>19</v>
      </c>
      <c r="F566" s="229" t="s">
        <v>1278</v>
      </c>
      <c r="G566" s="227"/>
      <c r="H566" s="228" t="s">
        <v>19</v>
      </c>
      <c r="I566" s="230"/>
      <c r="J566" s="227"/>
      <c r="K566" s="227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144</v>
      </c>
      <c r="AU566" s="235" t="s">
        <v>82</v>
      </c>
      <c r="AV566" s="13" t="s">
        <v>80</v>
      </c>
      <c r="AW566" s="13" t="s">
        <v>33</v>
      </c>
      <c r="AX566" s="13" t="s">
        <v>72</v>
      </c>
      <c r="AY566" s="235" t="s">
        <v>120</v>
      </c>
    </row>
    <row r="567" s="13" customFormat="1">
      <c r="A567" s="13"/>
      <c r="B567" s="226"/>
      <c r="C567" s="227"/>
      <c r="D567" s="219" t="s">
        <v>144</v>
      </c>
      <c r="E567" s="228" t="s">
        <v>19</v>
      </c>
      <c r="F567" s="229" t="s">
        <v>1251</v>
      </c>
      <c r="G567" s="227"/>
      <c r="H567" s="228" t="s">
        <v>19</v>
      </c>
      <c r="I567" s="230"/>
      <c r="J567" s="227"/>
      <c r="K567" s="227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144</v>
      </c>
      <c r="AU567" s="235" t="s">
        <v>82</v>
      </c>
      <c r="AV567" s="13" t="s">
        <v>80</v>
      </c>
      <c r="AW567" s="13" t="s">
        <v>33</v>
      </c>
      <c r="AX567" s="13" t="s">
        <v>72</v>
      </c>
      <c r="AY567" s="235" t="s">
        <v>120</v>
      </c>
    </row>
    <row r="568" s="14" customFormat="1">
      <c r="A568" s="14"/>
      <c r="B568" s="236"/>
      <c r="C568" s="237"/>
      <c r="D568" s="219" t="s">
        <v>144</v>
      </c>
      <c r="E568" s="238" t="s">
        <v>19</v>
      </c>
      <c r="F568" s="239" t="s">
        <v>1252</v>
      </c>
      <c r="G568" s="237"/>
      <c r="H568" s="240">
        <v>24.960000000000001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144</v>
      </c>
      <c r="AU568" s="246" t="s">
        <v>82</v>
      </c>
      <c r="AV568" s="14" t="s">
        <v>82</v>
      </c>
      <c r="AW568" s="14" t="s">
        <v>33</v>
      </c>
      <c r="AX568" s="14" t="s">
        <v>72</v>
      </c>
      <c r="AY568" s="246" t="s">
        <v>120</v>
      </c>
    </row>
    <row r="569" s="13" customFormat="1">
      <c r="A569" s="13"/>
      <c r="B569" s="226"/>
      <c r="C569" s="227"/>
      <c r="D569" s="219" t="s">
        <v>144</v>
      </c>
      <c r="E569" s="228" t="s">
        <v>19</v>
      </c>
      <c r="F569" s="229" t="s">
        <v>1253</v>
      </c>
      <c r="G569" s="227"/>
      <c r="H569" s="228" t="s">
        <v>19</v>
      </c>
      <c r="I569" s="230"/>
      <c r="J569" s="227"/>
      <c r="K569" s="227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144</v>
      </c>
      <c r="AU569" s="235" t="s">
        <v>82</v>
      </c>
      <c r="AV569" s="13" t="s">
        <v>80</v>
      </c>
      <c r="AW569" s="13" t="s">
        <v>33</v>
      </c>
      <c r="AX569" s="13" t="s">
        <v>72</v>
      </c>
      <c r="AY569" s="235" t="s">
        <v>120</v>
      </c>
    </row>
    <row r="570" s="14" customFormat="1">
      <c r="A570" s="14"/>
      <c r="B570" s="236"/>
      <c r="C570" s="237"/>
      <c r="D570" s="219" t="s">
        <v>144</v>
      </c>
      <c r="E570" s="238" t="s">
        <v>19</v>
      </c>
      <c r="F570" s="239" t="s">
        <v>1254</v>
      </c>
      <c r="G570" s="237"/>
      <c r="H570" s="240">
        <v>1.123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144</v>
      </c>
      <c r="AU570" s="246" t="s">
        <v>82</v>
      </c>
      <c r="AV570" s="14" t="s">
        <v>82</v>
      </c>
      <c r="AW570" s="14" t="s">
        <v>33</v>
      </c>
      <c r="AX570" s="14" t="s">
        <v>72</v>
      </c>
      <c r="AY570" s="246" t="s">
        <v>120</v>
      </c>
    </row>
    <row r="571" s="15" customFormat="1">
      <c r="A571" s="15"/>
      <c r="B571" s="247"/>
      <c r="C571" s="248"/>
      <c r="D571" s="219" t="s">
        <v>144</v>
      </c>
      <c r="E571" s="249" t="s">
        <v>19</v>
      </c>
      <c r="F571" s="250" t="s">
        <v>202</v>
      </c>
      <c r="G571" s="248"/>
      <c r="H571" s="251">
        <v>26.083000000000002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7" t="s">
        <v>144</v>
      </c>
      <c r="AU571" s="257" t="s">
        <v>82</v>
      </c>
      <c r="AV571" s="15" t="s">
        <v>127</v>
      </c>
      <c r="AW571" s="15" t="s">
        <v>33</v>
      </c>
      <c r="AX571" s="15" t="s">
        <v>80</v>
      </c>
      <c r="AY571" s="257" t="s">
        <v>120</v>
      </c>
    </row>
    <row r="572" s="12" customFormat="1" ht="22.8" customHeight="1">
      <c r="A572" s="12"/>
      <c r="B572" s="190"/>
      <c r="C572" s="191"/>
      <c r="D572" s="192" t="s">
        <v>71</v>
      </c>
      <c r="E572" s="204" t="s">
        <v>785</v>
      </c>
      <c r="F572" s="204" t="s">
        <v>786</v>
      </c>
      <c r="G572" s="191"/>
      <c r="H572" s="191"/>
      <c r="I572" s="194"/>
      <c r="J572" s="205">
        <f>BK572</f>
        <v>0</v>
      </c>
      <c r="K572" s="191"/>
      <c r="L572" s="196"/>
      <c r="M572" s="197"/>
      <c r="N572" s="198"/>
      <c r="O572" s="198"/>
      <c r="P572" s="199">
        <f>SUM(P573:P575)</f>
        <v>0</v>
      </c>
      <c r="Q572" s="198"/>
      <c r="R572" s="199">
        <f>SUM(R573:R575)</f>
        <v>0</v>
      </c>
      <c r="S572" s="198"/>
      <c r="T572" s="200">
        <f>SUM(T573:T575)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1" t="s">
        <v>80</v>
      </c>
      <c r="AT572" s="202" t="s">
        <v>71</v>
      </c>
      <c r="AU572" s="202" t="s">
        <v>80</v>
      </c>
      <c r="AY572" s="201" t="s">
        <v>120</v>
      </c>
      <c r="BK572" s="203">
        <f>SUM(BK573:BK575)</f>
        <v>0</v>
      </c>
    </row>
    <row r="573" s="2" customFormat="1" ht="16.5" customHeight="1">
      <c r="A573" s="40"/>
      <c r="B573" s="41"/>
      <c r="C573" s="206" t="s">
        <v>1279</v>
      </c>
      <c r="D573" s="206" t="s">
        <v>122</v>
      </c>
      <c r="E573" s="207" t="s">
        <v>788</v>
      </c>
      <c r="F573" s="208" t="s">
        <v>789</v>
      </c>
      <c r="G573" s="209" t="s">
        <v>293</v>
      </c>
      <c r="H573" s="210">
        <v>6.8490000000000002</v>
      </c>
      <c r="I573" s="211"/>
      <c r="J573" s="212">
        <f>ROUND(I573*H573,2)</f>
        <v>0</v>
      </c>
      <c r="K573" s="208" t="s">
        <v>126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127</v>
      </c>
      <c r="AT573" s="217" t="s">
        <v>122</v>
      </c>
      <c r="AU573" s="217" t="s">
        <v>82</v>
      </c>
      <c r="AY573" s="19" t="s">
        <v>120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127</v>
      </c>
      <c r="BM573" s="217" t="s">
        <v>1280</v>
      </c>
    </row>
    <row r="574" s="2" customFormat="1">
      <c r="A574" s="40"/>
      <c r="B574" s="41"/>
      <c r="C574" s="42"/>
      <c r="D574" s="219" t="s">
        <v>129</v>
      </c>
      <c r="E574" s="42"/>
      <c r="F574" s="220" t="s">
        <v>791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129</v>
      </c>
      <c r="AU574" s="19" t="s">
        <v>82</v>
      </c>
    </row>
    <row r="575" s="2" customFormat="1">
      <c r="A575" s="40"/>
      <c r="B575" s="41"/>
      <c r="C575" s="42"/>
      <c r="D575" s="224" t="s">
        <v>131</v>
      </c>
      <c r="E575" s="42"/>
      <c r="F575" s="225" t="s">
        <v>792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131</v>
      </c>
      <c r="AU575" s="19" t="s">
        <v>82</v>
      </c>
    </row>
    <row r="576" s="12" customFormat="1" ht="25.92" customHeight="1">
      <c r="A576" s="12"/>
      <c r="B576" s="190"/>
      <c r="C576" s="191"/>
      <c r="D576" s="192" t="s">
        <v>71</v>
      </c>
      <c r="E576" s="193" t="s">
        <v>793</v>
      </c>
      <c r="F576" s="193" t="s">
        <v>794</v>
      </c>
      <c r="G576" s="191"/>
      <c r="H576" s="191"/>
      <c r="I576" s="194"/>
      <c r="J576" s="195">
        <f>BK576</f>
        <v>0</v>
      </c>
      <c r="K576" s="191"/>
      <c r="L576" s="196"/>
      <c r="M576" s="197"/>
      <c r="N576" s="198"/>
      <c r="O576" s="198"/>
      <c r="P576" s="199">
        <f>P577+P581</f>
        <v>0</v>
      </c>
      <c r="Q576" s="198"/>
      <c r="R576" s="199">
        <f>R577+R581</f>
        <v>0</v>
      </c>
      <c r="S576" s="198"/>
      <c r="T576" s="200">
        <f>T577+T581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01" t="s">
        <v>158</v>
      </c>
      <c r="AT576" s="202" t="s">
        <v>71</v>
      </c>
      <c r="AU576" s="202" t="s">
        <v>72</v>
      </c>
      <c r="AY576" s="201" t="s">
        <v>120</v>
      </c>
      <c r="BK576" s="203">
        <f>BK577+BK581</f>
        <v>0</v>
      </c>
    </row>
    <row r="577" s="12" customFormat="1" ht="22.8" customHeight="1">
      <c r="A577" s="12"/>
      <c r="B577" s="190"/>
      <c r="C577" s="191"/>
      <c r="D577" s="192" t="s">
        <v>71</v>
      </c>
      <c r="E577" s="204" t="s">
        <v>795</v>
      </c>
      <c r="F577" s="204" t="s">
        <v>796</v>
      </c>
      <c r="G577" s="191"/>
      <c r="H577" s="191"/>
      <c r="I577" s="194"/>
      <c r="J577" s="205">
        <f>BK577</f>
        <v>0</v>
      </c>
      <c r="K577" s="191"/>
      <c r="L577" s="196"/>
      <c r="M577" s="197"/>
      <c r="N577" s="198"/>
      <c r="O577" s="198"/>
      <c r="P577" s="199">
        <f>SUM(P578:P580)</f>
        <v>0</v>
      </c>
      <c r="Q577" s="198"/>
      <c r="R577" s="199">
        <f>SUM(R578:R580)</f>
        <v>0</v>
      </c>
      <c r="S577" s="198"/>
      <c r="T577" s="200">
        <f>SUM(T578:T580)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1" t="s">
        <v>158</v>
      </c>
      <c r="AT577" s="202" t="s">
        <v>71</v>
      </c>
      <c r="AU577" s="202" t="s">
        <v>80</v>
      </c>
      <c r="AY577" s="201" t="s">
        <v>120</v>
      </c>
      <c r="BK577" s="203">
        <f>SUM(BK578:BK580)</f>
        <v>0</v>
      </c>
    </row>
    <row r="578" s="2" customFormat="1" ht="16.5" customHeight="1">
      <c r="A578" s="40"/>
      <c r="B578" s="41"/>
      <c r="C578" s="206" t="s">
        <v>1281</v>
      </c>
      <c r="D578" s="206" t="s">
        <v>122</v>
      </c>
      <c r="E578" s="207" t="s">
        <v>798</v>
      </c>
      <c r="F578" s="208" t="s">
        <v>799</v>
      </c>
      <c r="G578" s="209" t="s">
        <v>769</v>
      </c>
      <c r="H578" s="210">
        <v>1</v>
      </c>
      <c r="I578" s="211"/>
      <c r="J578" s="212">
        <f>ROUND(I578*H578,2)</f>
        <v>0</v>
      </c>
      <c r="K578" s="208" t="s">
        <v>126</v>
      </c>
      <c r="L578" s="46"/>
      <c r="M578" s="213" t="s">
        <v>19</v>
      </c>
      <c r="N578" s="214" t="s">
        <v>43</v>
      </c>
      <c r="O578" s="86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800</v>
      </c>
      <c r="AT578" s="217" t="s">
        <v>122</v>
      </c>
      <c r="AU578" s="217" t="s">
        <v>82</v>
      </c>
      <c r="AY578" s="19" t="s">
        <v>120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800</v>
      </c>
      <c r="BM578" s="217" t="s">
        <v>1282</v>
      </c>
    </row>
    <row r="579" s="2" customFormat="1">
      <c r="A579" s="40"/>
      <c r="B579" s="41"/>
      <c r="C579" s="42"/>
      <c r="D579" s="219" t="s">
        <v>129</v>
      </c>
      <c r="E579" s="42"/>
      <c r="F579" s="220" t="s">
        <v>799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129</v>
      </c>
      <c r="AU579" s="19" t="s">
        <v>82</v>
      </c>
    </row>
    <row r="580" s="2" customFormat="1">
      <c r="A580" s="40"/>
      <c r="B580" s="41"/>
      <c r="C580" s="42"/>
      <c r="D580" s="224" t="s">
        <v>131</v>
      </c>
      <c r="E580" s="42"/>
      <c r="F580" s="225" t="s">
        <v>802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131</v>
      </c>
      <c r="AU580" s="19" t="s">
        <v>82</v>
      </c>
    </row>
    <row r="581" s="12" customFormat="1" ht="22.8" customHeight="1">
      <c r="A581" s="12"/>
      <c r="B581" s="190"/>
      <c r="C581" s="191"/>
      <c r="D581" s="192" t="s">
        <v>71</v>
      </c>
      <c r="E581" s="204" t="s">
        <v>803</v>
      </c>
      <c r="F581" s="204" t="s">
        <v>804</v>
      </c>
      <c r="G581" s="191"/>
      <c r="H581" s="191"/>
      <c r="I581" s="194"/>
      <c r="J581" s="205">
        <f>BK581</f>
        <v>0</v>
      </c>
      <c r="K581" s="191"/>
      <c r="L581" s="196"/>
      <c r="M581" s="197"/>
      <c r="N581" s="198"/>
      <c r="O581" s="198"/>
      <c r="P581" s="199">
        <f>SUM(P582:P583)</f>
        <v>0</v>
      </c>
      <c r="Q581" s="198"/>
      <c r="R581" s="199">
        <f>SUM(R582:R583)</f>
        <v>0</v>
      </c>
      <c r="S581" s="198"/>
      <c r="T581" s="200">
        <f>SUM(T582:T583)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01" t="s">
        <v>158</v>
      </c>
      <c r="AT581" s="202" t="s">
        <v>71</v>
      </c>
      <c r="AU581" s="202" t="s">
        <v>80</v>
      </c>
      <c r="AY581" s="201" t="s">
        <v>120</v>
      </c>
      <c r="BK581" s="203">
        <f>SUM(BK582:BK583)</f>
        <v>0</v>
      </c>
    </row>
    <row r="582" s="2" customFormat="1" ht="16.5" customHeight="1">
      <c r="A582" s="40"/>
      <c r="B582" s="41"/>
      <c r="C582" s="206" t="s">
        <v>1283</v>
      </c>
      <c r="D582" s="206" t="s">
        <v>122</v>
      </c>
      <c r="E582" s="207" t="s">
        <v>806</v>
      </c>
      <c r="F582" s="208" t="s">
        <v>807</v>
      </c>
      <c r="G582" s="209" t="s">
        <v>769</v>
      </c>
      <c r="H582" s="210">
        <v>1</v>
      </c>
      <c r="I582" s="211"/>
      <c r="J582" s="212">
        <f>ROUND(I582*H582,2)</f>
        <v>0</v>
      </c>
      <c r="K582" s="208" t="s">
        <v>19</v>
      </c>
      <c r="L582" s="46"/>
      <c r="M582" s="213" t="s">
        <v>19</v>
      </c>
      <c r="N582" s="214" t="s">
        <v>43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800</v>
      </c>
      <c r="AT582" s="217" t="s">
        <v>122</v>
      </c>
      <c r="AU582" s="217" t="s">
        <v>82</v>
      </c>
      <c r="AY582" s="19" t="s">
        <v>120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80</v>
      </c>
      <c r="BK582" s="218">
        <f>ROUND(I582*H582,2)</f>
        <v>0</v>
      </c>
      <c r="BL582" s="19" t="s">
        <v>800</v>
      </c>
      <c r="BM582" s="217" t="s">
        <v>1284</v>
      </c>
    </row>
    <row r="583" s="2" customFormat="1">
      <c r="A583" s="40"/>
      <c r="B583" s="41"/>
      <c r="C583" s="42"/>
      <c r="D583" s="219" t="s">
        <v>129</v>
      </c>
      <c r="E583" s="42"/>
      <c r="F583" s="220" t="s">
        <v>809</v>
      </c>
      <c r="G583" s="42"/>
      <c r="H583" s="42"/>
      <c r="I583" s="221"/>
      <c r="J583" s="42"/>
      <c r="K583" s="42"/>
      <c r="L583" s="46"/>
      <c r="M583" s="279"/>
      <c r="N583" s="280"/>
      <c r="O583" s="281"/>
      <c r="P583" s="281"/>
      <c r="Q583" s="281"/>
      <c r="R583" s="281"/>
      <c r="S583" s="281"/>
      <c r="T583" s="282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129</v>
      </c>
      <c r="AU583" s="19" t="s">
        <v>82</v>
      </c>
    </row>
    <row r="584" s="2" customFormat="1" ht="6.96" customHeight="1">
      <c r="A584" s="40"/>
      <c r="B584" s="61"/>
      <c r="C584" s="62"/>
      <c r="D584" s="62"/>
      <c r="E584" s="62"/>
      <c r="F584" s="62"/>
      <c r="G584" s="62"/>
      <c r="H584" s="62"/>
      <c r="I584" s="62"/>
      <c r="J584" s="62"/>
      <c r="K584" s="62"/>
      <c r="L584" s="46"/>
      <c r="M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</row>
  </sheetData>
  <sheetProtection sheet="1" autoFilter="0" formatColumns="0" formatRows="0" objects="1" scenarios="1" spinCount="100000" saltValue="x951jge8036Sfu+AmG6aVUPLY27f33pcDZijnApPmhl95jyAg0zEIknUds62Or0BOl5cJ+FDGxxNNmnvmuA5wQ==" hashValue="ZVe/RB1IQdPkxk3sS1YpO54ZSonOa2OVeXpatjr00Ejy9e/AEskHGvtgJwMAkk/yfHuu99ptbgmQf0kmlC5/iA==" algorithmName="SHA-512" password="CC35"/>
  <autoFilter ref="C90:K58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1/119001421"/>
    <hyperlink ref="F104" r:id="rId2" display="https://podminky.urs.cz/item/CS_URS_2022_01/132251101"/>
    <hyperlink ref="F118" r:id="rId3" display="https://podminky.urs.cz/item/CS_URS_2022_01/132251253"/>
    <hyperlink ref="F140" r:id="rId4" display="https://podminky.urs.cz/item/CS_URS_2022_01/133251101"/>
    <hyperlink ref="F151" r:id="rId5" display="https://podminky.urs.cz/item/CS_URS_2022_01/139001101"/>
    <hyperlink ref="F159" r:id="rId6" display="https://podminky.urs.cz/item/CS_URS_2022_01/151101101"/>
    <hyperlink ref="F167" r:id="rId7" display="https://podminky.urs.cz/item/CS_URS_2022_01/151101111"/>
    <hyperlink ref="F170" r:id="rId8" display="https://podminky.urs.cz/item/CS_URS_2022_01/162751117"/>
    <hyperlink ref="F181" r:id="rId9" display="https://podminky.urs.cz/item/CS_URS_2022_01/171201231"/>
    <hyperlink ref="F185" r:id="rId10" display="https://podminky.urs.cz/item/CS_URS_2022_01/171251201"/>
    <hyperlink ref="F188" r:id="rId11" display="https://podminky.urs.cz/item/CS_URS_2022_01/174151101"/>
    <hyperlink ref="F223" r:id="rId12" display="https://podminky.urs.cz/item/CS_URS_2022_01/175151101"/>
    <hyperlink ref="F243" r:id="rId13" display="https://podminky.urs.cz/item/CS_URS_2022_01/181912112"/>
    <hyperlink ref="F255" r:id="rId14" display="https://podminky.urs.cz/item/CS_URS_2022_01/359901211"/>
    <hyperlink ref="F260" r:id="rId15" display="https://podminky.urs.cz/item/CS_URS_2022_01/451572111"/>
    <hyperlink ref="F270" r:id="rId16" display="https://podminky.urs.cz/item/CS_URS_2022_01/451573111"/>
    <hyperlink ref="F275" r:id="rId17" display="https://podminky.urs.cz/item/CS_URS_2022_01/452112111"/>
    <hyperlink ref="F282" r:id="rId18" display="https://podminky.urs.cz/item/CS_URS_2022_01/452311141"/>
    <hyperlink ref="F287" r:id="rId19" display="https://podminky.urs.cz/item/CS_URS_2022_01/452313131"/>
    <hyperlink ref="F292" r:id="rId20" display="https://podminky.urs.cz/item/CS_URS_2022_01/452351101"/>
    <hyperlink ref="F297" r:id="rId21" display="https://podminky.urs.cz/item/CS_URS_2022_01/452353101"/>
    <hyperlink ref="F303" r:id="rId22" display="https://podminky.urs.cz/item/CS_URS_2022_01/629992111"/>
    <hyperlink ref="F309" r:id="rId23" display="https://podminky.urs.cz/item/CS_URS_2022_01/810391811"/>
    <hyperlink ref="F314" r:id="rId24" display="https://podminky.urs.cz/item/CS_URS_2022_01/857242122"/>
    <hyperlink ref="F330" r:id="rId25" display="https://podminky.urs.cz/item/CS_URS_2022_01/857261131"/>
    <hyperlink ref="F337" r:id="rId26" display="https://podminky.urs.cz/item/CS_URS_2022_01/857263131"/>
    <hyperlink ref="F349" r:id="rId27" display="https://podminky.urs.cz/item/CS_URS_2022_01/871275811"/>
    <hyperlink ref="F354" r:id="rId28" display="https://podminky.urs.cz/item/CS_URS_2022_01/871313121"/>
    <hyperlink ref="F362" r:id="rId29" display="https://podminky.urs.cz/item/CS_URS_2022_01/871370430"/>
    <hyperlink ref="F368" r:id="rId30" display="https://podminky.urs.cz/item/CS_URS_2022_01/877315211"/>
    <hyperlink ref="F384" r:id="rId31" display="https://podminky.urs.cz/item/CS_URS_2022_01/877315221"/>
    <hyperlink ref="F389" r:id="rId32" display="https://podminky.urs.cz/item/CS_URS_2022_01/877370420"/>
    <hyperlink ref="F394" r:id="rId33" display="https://podminky.urs.cz/item/CS_URS_2022_01/877370440"/>
    <hyperlink ref="F401" r:id="rId34" display="https://podminky.urs.cz/item/CS_URS_2022_01/877395211"/>
    <hyperlink ref="F410" r:id="rId35" display="https://podminky.urs.cz/item/CS_URS_2022_01/890431851"/>
    <hyperlink ref="F415" r:id="rId36" display="https://podminky.urs.cz/item/CS_URS_2022_01/891181112"/>
    <hyperlink ref="F424" r:id="rId37" display="https://podminky.urs.cz/item/CS_URS_2022_01/891241112"/>
    <hyperlink ref="F431" r:id="rId38" display="https://podminky.urs.cz/item/CS_URS_2022_01/891247211"/>
    <hyperlink ref="F436" r:id="rId39" display="https://podminky.urs.cz/item/CS_URS_2022_01/891269111"/>
    <hyperlink ref="F441" r:id="rId40" display="https://podminky.urs.cz/item/CS_URS_2022_01/892271111"/>
    <hyperlink ref="F444" r:id="rId41" display="https://podminky.urs.cz/item/CS_URS_2022_01/892273122"/>
    <hyperlink ref="F447" r:id="rId42" display="https://podminky.urs.cz/item/CS_URS_2022_01/892312121"/>
    <hyperlink ref="F450" r:id="rId43" display="https://podminky.urs.cz/item/CS_URS_2022_01/892372111"/>
    <hyperlink ref="F453" r:id="rId44" display="https://podminky.urs.cz/item/CS_URS_2022_01/892372121"/>
    <hyperlink ref="F456" r:id="rId45" display="https://podminky.urs.cz/item/CS_URS_2022_01/892442121"/>
    <hyperlink ref="F459" r:id="rId46" display="https://podminky.urs.cz/item/CS_URS_2022_01/892492121"/>
    <hyperlink ref="F462" r:id="rId47" display="https://podminky.urs.cz/item/CS_URS_2022_01/894414111"/>
    <hyperlink ref="F477" r:id="rId48" display="https://podminky.urs.cz/item/CS_URS_2022_01/894414211"/>
    <hyperlink ref="F484" r:id="rId49" display="https://podminky.urs.cz/item/CS_URS_2022_01/894812327"/>
    <hyperlink ref="F492" r:id="rId50" display="https://podminky.urs.cz/item/CS_URS_2022_01/894812332"/>
    <hyperlink ref="F495" r:id="rId51" display="https://podminky.urs.cz/item/CS_URS_2022_01/894812339"/>
    <hyperlink ref="F498" r:id="rId52" display="https://podminky.urs.cz/item/CS_URS_2022_01/894812356"/>
    <hyperlink ref="F501" r:id="rId53" display="https://podminky.urs.cz/item/CS_URS_2022_01/899103112"/>
    <hyperlink ref="F508" r:id="rId54" display="https://podminky.urs.cz/item/CS_URS_2022_01/899104211"/>
    <hyperlink ref="F513" r:id="rId55" display="https://podminky.urs.cz/item/CS_URS_2022_01/899401112"/>
    <hyperlink ref="F518" r:id="rId56" display="https://podminky.urs.cz/item/CS_URS_2022_01/899721111"/>
    <hyperlink ref="F521" r:id="rId57" display="https://podminky.urs.cz/item/CS_URS_2022_01/899722111"/>
    <hyperlink ref="F529" r:id="rId58" display="https://podminky.urs.cz/item/CS_URS_2022_01/977151124"/>
    <hyperlink ref="F535" r:id="rId59" display="https://podminky.urs.cz/item/CS_URS_2022_01/997013501"/>
    <hyperlink ref="F547" r:id="rId60" display="https://podminky.urs.cz/item/CS_URS_2022_01/997013509"/>
    <hyperlink ref="F560" r:id="rId61" display="https://podminky.urs.cz/item/CS_URS_2022_01/997013813"/>
    <hyperlink ref="F565" r:id="rId62" display="https://podminky.urs.cz/item/CS_URS_2022_01/997013861"/>
    <hyperlink ref="F575" r:id="rId63" display="https://podminky.urs.cz/item/CS_URS_2022_01/998276101"/>
    <hyperlink ref="F580" r:id="rId64" display="https://podminky.urs.cz/item/CS_URS_2022_01/01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1285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1286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1287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1288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1289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1290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1291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1292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1293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1294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1295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1296</v>
      </c>
      <c r="F18" s="294" t="s">
        <v>1297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79</v>
      </c>
      <c r="F19" s="294" t="s">
        <v>1298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1299</v>
      </c>
      <c r="F20" s="294" t="s">
        <v>1300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1301</v>
      </c>
      <c r="F21" s="294" t="s">
        <v>1302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1303</v>
      </c>
      <c r="F22" s="294" t="s">
        <v>1304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1305</v>
      </c>
      <c r="F23" s="294" t="s">
        <v>1306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1307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1308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1309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1310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1311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1312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1313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1314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1315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106</v>
      </c>
      <c r="F36" s="294"/>
      <c r="G36" s="294" t="s">
        <v>1316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1317</v>
      </c>
      <c r="F37" s="294"/>
      <c r="G37" s="294" t="s">
        <v>1318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1319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1320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107</v>
      </c>
      <c r="F40" s="294"/>
      <c r="G40" s="294" t="s">
        <v>1321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108</v>
      </c>
      <c r="F41" s="294"/>
      <c r="G41" s="294" t="s">
        <v>1322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1323</v>
      </c>
      <c r="F42" s="294"/>
      <c r="G42" s="294" t="s">
        <v>1324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1325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1326</v>
      </c>
      <c r="F44" s="294"/>
      <c r="G44" s="294" t="s">
        <v>1327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110</v>
      </c>
      <c r="F45" s="294"/>
      <c r="G45" s="294" t="s">
        <v>1328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1329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1330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1331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1332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1333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1334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1335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1336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1337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1338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1339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1340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1341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1342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1343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1344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1345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1346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1347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1348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1349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1350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1351</v>
      </c>
      <c r="D76" s="312"/>
      <c r="E76" s="312"/>
      <c r="F76" s="312" t="s">
        <v>1352</v>
      </c>
      <c r="G76" s="313"/>
      <c r="H76" s="312" t="s">
        <v>54</v>
      </c>
      <c r="I76" s="312" t="s">
        <v>57</v>
      </c>
      <c r="J76" s="312" t="s">
        <v>1353</v>
      </c>
      <c r="K76" s="311"/>
    </row>
    <row r="77" s="1" customFormat="1" ht="17.25" customHeight="1">
      <c r="B77" s="309"/>
      <c r="C77" s="314" t="s">
        <v>1354</v>
      </c>
      <c r="D77" s="314"/>
      <c r="E77" s="314"/>
      <c r="F77" s="315" t="s">
        <v>1355</v>
      </c>
      <c r="G77" s="316"/>
      <c r="H77" s="314"/>
      <c r="I77" s="314"/>
      <c r="J77" s="314" t="s">
        <v>1356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1357</v>
      </c>
      <c r="G79" s="321"/>
      <c r="H79" s="297" t="s">
        <v>1358</v>
      </c>
      <c r="I79" s="297" t="s">
        <v>1359</v>
      </c>
      <c r="J79" s="297">
        <v>20</v>
      </c>
      <c r="K79" s="311"/>
    </row>
    <row r="80" s="1" customFormat="1" ht="15" customHeight="1">
      <c r="B80" s="309"/>
      <c r="C80" s="297" t="s">
        <v>1360</v>
      </c>
      <c r="D80" s="297"/>
      <c r="E80" s="297"/>
      <c r="F80" s="320" t="s">
        <v>1357</v>
      </c>
      <c r="G80" s="321"/>
      <c r="H80" s="297" t="s">
        <v>1361</v>
      </c>
      <c r="I80" s="297" t="s">
        <v>1359</v>
      </c>
      <c r="J80" s="297">
        <v>120</v>
      </c>
      <c r="K80" s="311"/>
    </row>
    <row r="81" s="1" customFormat="1" ht="15" customHeight="1">
      <c r="B81" s="322"/>
      <c r="C81" s="297" t="s">
        <v>1362</v>
      </c>
      <c r="D81" s="297"/>
      <c r="E81" s="297"/>
      <c r="F81" s="320" t="s">
        <v>1363</v>
      </c>
      <c r="G81" s="321"/>
      <c r="H81" s="297" t="s">
        <v>1364</v>
      </c>
      <c r="I81" s="297" t="s">
        <v>1359</v>
      </c>
      <c r="J81" s="297">
        <v>50</v>
      </c>
      <c r="K81" s="311"/>
    </row>
    <row r="82" s="1" customFormat="1" ht="15" customHeight="1">
      <c r="B82" s="322"/>
      <c r="C82" s="297" t="s">
        <v>1365</v>
      </c>
      <c r="D82" s="297"/>
      <c r="E82" s="297"/>
      <c r="F82" s="320" t="s">
        <v>1357</v>
      </c>
      <c r="G82" s="321"/>
      <c r="H82" s="297" t="s">
        <v>1366</v>
      </c>
      <c r="I82" s="297" t="s">
        <v>1367</v>
      </c>
      <c r="J82" s="297"/>
      <c r="K82" s="311"/>
    </row>
    <row r="83" s="1" customFormat="1" ht="15" customHeight="1">
      <c r="B83" s="322"/>
      <c r="C83" s="323" t="s">
        <v>1368</v>
      </c>
      <c r="D83" s="323"/>
      <c r="E83" s="323"/>
      <c r="F83" s="324" t="s">
        <v>1363</v>
      </c>
      <c r="G83" s="323"/>
      <c r="H83" s="323" t="s">
        <v>1369</v>
      </c>
      <c r="I83" s="323" t="s">
        <v>1359</v>
      </c>
      <c r="J83" s="323">
        <v>15</v>
      </c>
      <c r="K83" s="311"/>
    </row>
    <row r="84" s="1" customFormat="1" ht="15" customHeight="1">
      <c r="B84" s="322"/>
      <c r="C84" s="323" t="s">
        <v>1370</v>
      </c>
      <c r="D84" s="323"/>
      <c r="E84" s="323"/>
      <c r="F84" s="324" t="s">
        <v>1363</v>
      </c>
      <c r="G84" s="323"/>
      <c r="H84" s="323" t="s">
        <v>1371</v>
      </c>
      <c r="I84" s="323" t="s">
        <v>1359</v>
      </c>
      <c r="J84" s="323">
        <v>15</v>
      </c>
      <c r="K84" s="311"/>
    </row>
    <row r="85" s="1" customFormat="1" ht="15" customHeight="1">
      <c r="B85" s="322"/>
      <c r="C85" s="323" t="s">
        <v>1372</v>
      </c>
      <c r="D85" s="323"/>
      <c r="E85" s="323"/>
      <c r="F85" s="324" t="s">
        <v>1363</v>
      </c>
      <c r="G85" s="323"/>
      <c r="H85" s="323" t="s">
        <v>1373</v>
      </c>
      <c r="I85" s="323" t="s">
        <v>1359</v>
      </c>
      <c r="J85" s="323">
        <v>20</v>
      </c>
      <c r="K85" s="311"/>
    </row>
    <row r="86" s="1" customFormat="1" ht="15" customHeight="1">
      <c r="B86" s="322"/>
      <c r="C86" s="323" t="s">
        <v>1374</v>
      </c>
      <c r="D86" s="323"/>
      <c r="E86" s="323"/>
      <c r="F86" s="324" t="s">
        <v>1363</v>
      </c>
      <c r="G86" s="323"/>
      <c r="H86" s="323" t="s">
        <v>1375</v>
      </c>
      <c r="I86" s="323" t="s">
        <v>1359</v>
      </c>
      <c r="J86" s="323">
        <v>20</v>
      </c>
      <c r="K86" s="311"/>
    </row>
    <row r="87" s="1" customFormat="1" ht="15" customHeight="1">
      <c r="B87" s="322"/>
      <c r="C87" s="297" t="s">
        <v>1376</v>
      </c>
      <c r="D87" s="297"/>
      <c r="E87" s="297"/>
      <c r="F87" s="320" t="s">
        <v>1363</v>
      </c>
      <c r="G87" s="321"/>
      <c r="H87" s="297" t="s">
        <v>1377</v>
      </c>
      <c r="I87" s="297" t="s">
        <v>1359</v>
      </c>
      <c r="J87" s="297">
        <v>50</v>
      </c>
      <c r="K87" s="311"/>
    </row>
    <row r="88" s="1" customFormat="1" ht="15" customHeight="1">
      <c r="B88" s="322"/>
      <c r="C88" s="297" t="s">
        <v>1378</v>
      </c>
      <c r="D88" s="297"/>
      <c r="E88" s="297"/>
      <c r="F88" s="320" t="s">
        <v>1363</v>
      </c>
      <c r="G88" s="321"/>
      <c r="H88" s="297" t="s">
        <v>1379</v>
      </c>
      <c r="I88" s="297" t="s">
        <v>1359</v>
      </c>
      <c r="J88" s="297">
        <v>20</v>
      </c>
      <c r="K88" s="311"/>
    </row>
    <row r="89" s="1" customFormat="1" ht="15" customHeight="1">
      <c r="B89" s="322"/>
      <c r="C89" s="297" t="s">
        <v>1380</v>
      </c>
      <c r="D89" s="297"/>
      <c r="E89" s="297"/>
      <c r="F89" s="320" t="s">
        <v>1363</v>
      </c>
      <c r="G89" s="321"/>
      <c r="H89" s="297" t="s">
        <v>1381</v>
      </c>
      <c r="I89" s="297" t="s">
        <v>1359</v>
      </c>
      <c r="J89" s="297">
        <v>20</v>
      </c>
      <c r="K89" s="311"/>
    </row>
    <row r="90" s="1" customFormat="1" ht="15" customHeight="1">
      <c r="B90" s="322"/>
      <c r="C90" s="297" t="s">
        <v>1382</v>
      </c>
      <c r="D90" s="297"/>
      <c r="E90" s="297"/>
      <c r="F90" s="320" t="s">
        <v>1363</v>
      </c>
      <c r="G90" s="321"/>
      <c r="H90" s="297" t="s">
        <v>1383</v>
      </c>
      <c r="I90" s="297" t="s">
        <v>1359</v>
      </c>
      <c r="J90" s="297">
        <v>50</v>
      </c>
      <c r="K90" s="311"/>
    </row>
    <row r="91" s="1" customFormat="1" ht="15" customHeight="1">
      <c r="B91" s="322"/>
      <c r="C91" s="297" t="s">
        <v>1384</v>
      </c>
      <c r="D91" s="297"/>
      <c r="E91" s="297"/>
      <c r="F91" s="320" t="s">
        <v>1363</v>
      </c>
      <c r="G91" s="321"/>
      <c r="H91" s="297" t="s">
        <v>1384</v>
      </c>
      <c r="I91" s="297" t="s">
        <v>1359</v>
      </c>
      <c r="J91" s="297">
        <v>50</v>
      </c>
      <c r="K91" s="311"/>
    </row>
    <row r="92" s="1" customFormat="1" ht="15" customHeight="1">
      <c r="B92" s="322"/>
      <c r="C92" s="297" t="s">
        <v>1385</v>
      </c>
      <c r="D92" s="297"/>
      <c r="E92" s="297"/>
      <c r="F92" s="320" t="s">
        <v>1363</v>
      </c>
      <c r="G92" s="321"/>
      <c r="H92" s="297" t="s">
        <v>1386</v>
      </c>
      <c r="I92" s="297" t="s">
        <v>1359</v>
      </c>
      <c r="J92" s="297">
        <v>255</v>
      </c>
      <c r="K92" s="311"/>
    </row>
    <row r="93" s="1" customFormat="1" ht="15" customHeight="1">
      <c r="B93" s="322"/>
      <c r="C93" s="297" t="s">
        <v>1387</v>
      </c>
      <c r="D93" s="297"/>
      <c r="E93" s="297"/>
      <c r="F93" s="320" t="s">
        <v>1357</v>
      </c>
      <c r="G93" s="321"/>
      <c r="H93" s="297" t="s">
        <v>1388</v>
      </c>
      <c r="I93" s="297" t="s">
        <v>1389</v>
      </c>
      <c r="J93" s="297"/>
      <c r="K93" s="311"/>
    </row>
    <row r="94" s="1" customFormat="1" ht="15" customHeight="1">
      <c r="B94" s="322"/>
      <c r="C94" s="297" t="s">
        <v>1390</v>
      </c>
      <c r="D94" s="297"/>
      <c r="E94" s="297"/>
      <c r="F94" s="320" t="s">
        <v>1357</v>
      </c>
      <c r="G94" s="321"/>
      <c r="H94" s="297" t="s">
        <v>1391</v>
      </c>
      <c r="I94" s="297" t="s">
        <v>1392</v>
      </c>
      <c r="J94" s="297"/>
      <c r="K94" s="311"/>
    </row>
    <row r="95" s="1" customFormat="1" ht="15" customHeight="1">
      <c r="B95" s="322"/>
      <c r="C95" s="297" t="s">
        <v>1393</v>
      </c>
      <c r="D95" s="297"/>
      <c r="E95" s="297"/>
      <c r="F95" s="320" t="s">
        <v>1357</v>
      </c>
      <c r="G95" s="321"/>
      <c r="H95" s="297" t="s">
        <v>1393</v>
      </c>
      <c r="I95" s="297" t="s">
        <v>1392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1357</v>
      </c>
      <c r="G96" s="321"/>
      <c r="H96" s="297" t="s">
        <v>1394</v>
      </c>
      <c r="I96" s="297" t="s">
        <v>1392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1357</v>
      </c>
      <c r="G97" s="321"/>
      <c r="H97" s="297" t="s">
        <v>1395</v>
      </c>
      <c r="I97" s="297" t="s">
        <v>1392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1396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1351</v>
      </c>
      <c r="D103" s="312"/>
      <c r="E103" s="312"/>
      <c r="F103" s="312" t="s">
        <v>1352</v>
      </c>
      <c r="G103" s="313"/>
      <c r="H103" s="312" t="s">
        <v>54</v>
      </c>
      <c r="I103" s="312" t="s">
        <v>57</v>
      </c>
      <c r="J103" s="312" t="s">
        <v>1353</v>
      </c>
      <c r="K103" s="311"/>
    </row>
    <row r="104" s="1" customFormat="1" ht="17.25" customHeight="1">
      <c r="B104" s="309"/>
      <c r="C104" s="314" t="s">
        <v>1354</v>
      </c>
      <c r="D104" s="314"/>
      <c r="E104" s="314"/>
      <c r="F104" s="315" t="s">
        <v>1355</v>
      </c>
      <c r="G104" s="316"/>
      <c r="H104" s="314"/>
      <c r="I104" s="314"/>
      <c r="J104" s="314" t="s">
        <v>1356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1357</v>
      </c>
      <c r="G106" s="297"/>
      <c r="H106" s="297" t="s">
        <v>1397</v>
      </c>
      <c r="I106" s="297" t="s">
        <v>1359</v>
      </c>
      <c r="J106" s="297">
        <v>20</v>
      </c>
      <c r="K106" s="311"/>
    </row>
    <row r="107" s="1" customFormat="1" ht="15" customHeight="1">
      <c r="B107" s="309"/>
      <c r="C107" s="297" t="s">
        <v>1360</v>
      </c>
      <c r="D107" s="297"/>
      <c r="E107" s="297"/>
      <c r="F107" s="320" t="s">
        <v>1357</v>
      </c>
      <c r="G107" s="297"/>
      <c r="H107" s="297" t="s">
        <v>1397</v>
      </c>
      <c r="I107" s="297" t="s">
        <v>1359</v>
      </c>
      <c r="J107" s="297">
        <v>120</v>
      </c>
      <c r="K107" s="311"/>
    </row>
    <row r="108" s="1" customFormat="1" ht="15" customHeight="1">
      <c r="B108" s="322"/>
      <c r="C108" s="297" t="s">
        <v>1362</v>
      </c>
      <c r="D108" s="297"/>
      <c r="E108" s="297"/>
      <c r="F108" s="320" t="s">
        <v>1363</v>
      </c>
      <c r="G108" s="297"/>
      <c r="H108" s="297" t="s">
        <v>1397</v>
      </c>
      <c r="I108" s="297" t="s">
        <v>1359</v>
      </c>
      <c r="J108" s="297">
        <v>50</v>
      </c>
      <c r="K108" s="311"/>
    </row>
    <row r="109" s="1" customFormat="1" ht="15" customHeight="1">
      <c r="B109" s="322"/>
      <c r="C109" s="297" t="s">
        <v>1365</v>
      </c>
      <c r="D109" s="297"/>
      <c r="E109" s="297"/>
      <c r="F109" s="320" t="s">
        <v>1357</v>
      </c>
      <c r="G109" s="297"/>
      <c r="H109" s="297" t="s">
        <v>1397</v>
      </c>
      <c r="I109" s="297" t="s">
        <v>1367</v>
      </c>
      <c r="J109" s="297"/>
      <c r="K109" s="311"/>
    </row>
    <row r="110" s="1" customFormat="1" ht="15" customHeight="1">
      <c r="B110" s="322"/>
      <c r="C110" s="297" t="s">
        <v>1376</v>
      </c>
      <c r="D110" s="297"/>
      <c r="E110" s="297"/>
      <c r="F110" s="320" t="s">
        <v>1363</v>
      </c>
      <c r="G110" s="297"/>
      <c r="H110" s="297" t="s">
        <v>1397</v>
      </c>
      <c r="I110" s="297" t="s">
        <v>1359</v>
      </c>
      <c r="J110" s="297">
        <v>50</v>
      </c>
      <c r="K110" s="311"/>
    </row>
    <row r="111" s="1" customFormat="1" ht="15" customHeight="1">
      <c r="B111" s="322"/>
      <c r="C111" s="297" t="s">
        <v>1384</v>
      </c>
      <c r="D111" s="297"/>
      <c r="E111" s="297"/>
      <c r="F111" s="320" t="s">
        <v>1363</v>
      </c>
      <c r="G111" s="297"/>
      <c r="H111" s="297" t="s">
        <v>1397</v>
      </c>
      <c r="I111" s="297" t="s">
        <v>1359</v>
      </c>
      <c r="J111" s="297">
        <v>50</v>
      </c>
      <c r="K111" s="311"/>
    </row>
    <row r="112" s="1" customFormat="1" ht="15" customHeight="1">
      <c r="B112" s="322"/>
      <c r="C112" s="297" t="s">
        <v>1382</v>
      </c>
      <c r="D112" s="297"/>
      <c r="E112" s="297"/>
      <c r="F112" s="320" t="s">
        <v>1363</v>
      </c>
      <c r="G112" s="297"/>
      <c r="H112" s="297" t="s">
        <v>1397</v>
      </c>
      <c r="I112" s="297" t="s">
        <v>1359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1357</v>
      </c>
      <c r="G113" s="297"/>
      <c r="H113" s="297" t="s">
        <v>1398</v>
      </c>
      <c r="I113" s="297" t="s">
        <v>1359</v>
      </c>
      <c r="J113" s="297">
        <v>20</v>
      </c>
      <c r="K113" s="311"/>
    </row>
    <row r="114" s="1" customFormat="1" ht="15" customHeight="1">
      <c r="B114" s="322"/>
      <c r="C114" s="297" t="s">
        <v>1399</v>
      </c>
      <c r="D114" s="297"/>
      <c r="E114" s="297"/>
      <c r="F114" s="320" t="s">
        <v>1357</v>
      </c>
      <c r="G114" s="297"/>
      <c r="H114" s="297" t="s">
        <v>1400</v>
      </c>
      <c r="I114" s="297" t="s">
        <v>1359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1357</v>
      </c>
      <c r="G115" s="297"/>
      <c r="H115" s="297" t="s">
        <v>1401</v>
      </c>
      <c r="I115" s="297" t="s">
        <v>1392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1357</v>
      </c>
      <c r="G116" s="297"/>
      <c r="H116" s="297" t="s">
        <v>1402</v>
      </c>
      <c r="I116" s="297" t="s">
        <v>1392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1357</v>
      </c>
      <c r="G117" s="297"/>
      <c r="H117" s="297" t="s">
        <v>1403</v>
      </c>
      <c r="I117" s="297" t="s">
        <v>1404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1405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1351</v>
      </c>
      <c r="D123" s="312"/>
      <c r="E123" s="312"/>
      <c r="F123" s="312" t="s">
        <v>1352</v>
      </c>
      <c r="G123" s="313"/>
      <c r="H123" s="312" t="s">
        <v>54</v>
      </c>
      <c r="I123" s="312" t="s">
        <v>57</v>
      </c>
      <c r="J123" s="312" t="s">
        <v>1353</v>
      </c>
      <c r="K123" s="341"/>
    </row>
    <row r="124" s="1" customFormat="1" ht="17.25" customHeight="1">
      <c r="B124" s="340"/>
      <c r="C124" s="314" t="s">
        <v>1354</v>
      </c>
      <c r="D124" s="314"/>
      <c r="E124" s="314"/>
      <c r="F124" s="315" t="s">
        <v>1355</v>
      </c>
      <c r="G124" s="316"/>
      <c r="H124" s="314"/>
      <c r="I124" s="314"/>
      <c r="J124" s="314" t="s">
        <v>1356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1360</v>
      </c>
      <c r="D126" s="319"/>
      <c r="E126" s="319"/>
      <c r="F126" s="320" t="s">
        <v>1357</v>
      </c>
      <c r="G126" s="297"/>
      <c r="H126" s="297" t="s">
        <v>1397</v>
      </c>
      <c r="I126" s="297" t="s">
        <v>1359</v>
      </c>
      <c r="J126" s="297">
        <v>120</v>
      </c>
      <c r="K126" s="345"/>
    </row>
    <row r="127" s="1" customFormat="1" ht="15" customHeight="1">
      <c r="B127" s="342"/>
      <c r="C127" s="297" t="s">
        <v>1406</v>
      </c>
      <c r="D127" s="297"/>
      <c r="E127" s="297"/>
      <c r="F127" s="320" t="s">
        <v>1357</v>
      </c>
      <c r="G127" s="297"/>
      <c r="H127" s="297" t="s">
        <v>1407</v>
      </c>
      <c r="I127" s="297" t="s">
        <v>1359</v>
      </c>
      <c r="J127" s="297" t="s">
        <v>1408</v>
      </c>
      <c r="K127" s="345"/>
    </row>
    <row r="128" s="1" customFormat="1" ht="15" customHeight="1">
      <c r="B128" s="342"/>
      <c r="C128" s="297" t="s">
        <v>1305</v>
      </c>
      <c r="D128" s="297"/>
      <c r="E128" s="297"/>
      <c r="F128" s="320" t="s">
        <v>1357</v>
      </c>
      <c r="G128" s="297"/>
      <c r="H128" s="297" t="s">
        <v>1409</v>
      </c>
      <c r="I128" s="297" t="s">
        <v>1359</v>
      </c>
      <c r="J128" s="297" t="s">
        <v>1408</v>
      </c>
      <c r="K128" s="345"/>
    </row>
    <row r="129" s="1" customFormat="1" ht="15" customHeight="1">
      <c r="B129" s="342"/>
      <c r="C129" s="297" t="s">
        <v>1368</v>
      </c>
      <c r="D129" s="297"/>
      <c r="E129" s="297"/>
      <c r="F129" s="320" t="s">
        <v>1363</v>
      </c>
      <c r="G129" s="297"/>
      <c r="H129" s="297" t="s">
        <v>1369</v>
      </c>
      <c r="I129" s="297" t="s">
        <v>1359</v>
      </c>
      <c r="J129" s="297">
        <v>15</v>
      </c>
      <c r="K129" s="345"/>
    </row>
    <row r="130" s="1" customFormat="1" ht="15" customHeight="1">
      <c r="B130" s="342"/>
      <c r="C130" s="323" t="s">
        <v>1370</v>
      </c>
      <c r="D130" s="323"/>
      <c r="E130" s="323"/>
      <c r="F130" s="324" t="s">
        <v>1363</v>
      </c>
      <c r="G130" s="323"/>
      <c r="H130" s="323" t="s">
        <v>1371</v>
      </c>
      <c r="I130" s="323" t="s">
        <v>1359</v>
      </c>
      <c r="J130" s="323">
        <v>15</v>
      </c>
      <c r="K130" s="345"/>
    </row>
    <row r="131" s="1" customFormat="1" ht="15" customHeight="1">
      <c r="B131" s="342"/>
      <c r="C131" s="323" t="s">
        <v>1372</v>
      </c>
      <c r="D131" s="323"/>
      <c r="E131" s="323"/>
      <c r="F131" s="324" t="s">
        <v>1363</v>
      </c>
      <c r="G131" s="323"/>
      <c r="H131" s="323" t="s">
        <v>1373</v>
      </c>
      <c r="I131" s="323" t="s">
        <v>1359</v>
      </c>
      <c r="J131" s="323">
        <v>20</v>
      </c>
      <c r="K131" s="345"/>
    </row>
    <row r="132" s="1" customFormat="1" ht="15" customHeight="1">
      <c r="B132" s="342"/>
      <c r="C132" s="323" t="s">
        <v>1374</v>
      </c>
      <c r="D132" s="323"/>
      <c r="E132" s="323"/>
      <c r="F132" s="324" t="s">
        <v>1363</v>
      </c>
      <c r="G132" s="323"/>
      <c r="H132" s="323" t="s">
        <v>1375</v>
      </c>
      <c r="I132" s="323" t="s">
        <v>1359</v>
      </c>
      <c r="J132" s="323">
        <v>20</v>
      </c>
      <c r="K132" s="345"/>
    </row>
    <row r="133" s="1" customFormat="1" ht="15" customHeight="1">
      <c r="B133" s="342"/>
      <c r="C133" s="297" t="s">
        <v>1362</v>
      </c>
      <c r="D133" s="297"/>
      <c r="E133" s="297"/>
      <c r="F133" s="320" t="s">
        <v>1363</v>
      </c>
      <c r="G133" s="297"/>
      <c r="H133" s="297" t="s">
        <v>1397</v>
      </c>
      <c r="I133" s="297" t="s">
        <v>1359</v>
      </c>
      <c r="J133" s="297">
        <v>50</v>
      </c>
      <c r="K133" s="345"/>
    </row>
    <row r="134" s="1" customFormat="1" ht="15" customHeight="1">
      <c r="B134" s="342"/>
      <c r="C134" s="297" t="s">
        <v>1376</v>
      </c>
      <c r="D134" s="297"/>
      <c r="E134" s="297"/>
      <c r="F134" s="320" t="s">
        <v>1363</v>
      </c>
      <c r="G134" s="297"/>
      <c r="H134" s="297" t="s">
        <v>1397</v>
      </c>
      <c r="I134" s="297" t="s">
        <v>1359</v>
      </c>
      <c r="J134" s="297">
        <v>50</v>
      </c>
      <c r="K134" s="345"/>
    </row>
    <row r="135" s="1" customFormat="1" ht="15" customHeight="1">
      <c r="B135" s="342"/>
      <c r="C135" s="297" t="s">
        <v>1382</v>
      </c>
      <c r="D135" s="297"/>
      <c r="E135" s="297"/>
      <c r="F135" s="320" t="s">
        <v>1363</v>
      </c>
      <c r="G135" s="297"/>
      <c r="H135" s="297" t="s">
        <v>1397</v>
      </c>
      <c r="I135" s="297" t="s">
        <v>1359</v>
      </c>
      <c r="J135" s="297">
        <v>50</v>
      </c>
      <c r="K135" s="345"/>
    </row>
    <row r="136" s="1" customFormat="1" ht="15" customHeight="1">
      <c r="B136" s="342"/>
      <c r="C136" s="297" t="s">
        <v>1384</v>
      </c>
      <c r="D136" s="297"/>
      <c r="E136" s="297"/>
      <c r="F136" s="320" t="s">
        <v>1363</v>
      </c>
      <c r="G136" s="297"/>
      <c r="H136" s="297" t="s">
        <v>1397</v>
      </c>
      <c r="I136" s="297" t="s">
        <v>1359</v>
      </c>
      <c r="J136" s="297">
        <v>50</v>
      </c>
      <c r="K136" s="345"/>
    </row>
    <row r="137" s="1" customFormat="1" ht="15" customHeight="1">
      <c r="B137" s="342"/>
      <c r="C137" s="297" t="s">
        <v>1385</v>
      </c>
      <c r="D137" s="297"/>
      <c r="E137" s="297"/>
      <c r="F137" s="320" t="s">
        <v>1363</v>
      </c>
      <c r="G137" s="297"/>
      <c r="H137" s="297" t="s">
        <v>1410</v>
      </c>
      <c r="I137" s="297" t="s">
        <v>1359</v>
      </c>
      <c r="J137" s="297">
        <v>255</v>
      </c>
      <c r="K137" s="345"/>
    </row>
    <row r="138" s="1" customFormat="1" ht="15" customHeight="1">
      <c r="B138" s="342"/>
      <c r="C138" s="297" t="s">
        <v>1387</v>
      </c>
      <c r="D138" s="297"/>
      <c r="E138" s="297"/>
      <c r="F138" s="320" t="s">
        <v>1357</v>
      </c>
      <c r="G138" s="297"/>
      <c r="H138" s="297" t="s">
        <v>1411</v>
      </c>
      <c r="I138" s="297" t="s">
        <v>1389</v>
      </c>
      <c r="J138" s="297"/>
      <c r="K138" s="345"/>
    </row>
    <row r="139" s="1" customFormat="1" ht="15" customHeight="1">
      <c r="B139" s="342"/>
      <c r="C139" s="297" t="s">
        <v>1390</v>
      </c>
      <c r="D139" s="297"/>
      <c r="E139" s="297"/>
      <c r="F139" s="320" t="s">
        <v>1357</v>
      </c>
      <c r="G139" s="297"/>
      <c r="H139" s="297" t="s">
        <v>1412</v>
      </c>
      <c r="I139" s="297" t="s">
        <v>1392</v>
      </c>
      <c r="J139" s="297"/>
      <c r="K139" s="345"/>
    </row>
    <row r="140" s="1" customFormat="1" ht="15" customHeight="1">
      <c r="B140" s="342"/>
      <c r="C140" s="297" t="s">
        <v>1393</v>
      </c>
      <c r="D140" s="297"/>
      <c r="E140" s="297"/>
      <c r="F140" s="320" t="s">
        <v>1357</v>
      </c>
      <c r="G140" s="297"/>
      <c r="H140" s="297" t="s">
        <v>1393</v>
      </c>
      <c r="I140" s="297" t="s">
        <v>1392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1357</v>
      </c>
      <c r="G141" s="297"/>
      <c r="H141" s="297" t="s">
        <v>1413</v>
      </c>
      <c r="I141" s="297" t="s">
        <v>1392</v>
      </c>
      <c r="J141" s="297"/>
      <c r="K141" s="345"/>
    </row>
    <row r="142" s="1" customFormat="1" ht="15" customHeight="1">
      <c r="B142" s="342"/>
      <c r="C142" s="297" t="s">
        <v>1414</v>
      </c>
      <c r="D142" s="297"/>
      <c r="E142" s="297"/>
      <c r="F142" s="320" t="s">
        <v>1357</v>
      </c>
      <c r="G142" s="297"/>
      <c r="H142" s="297" t="s">
        <v>1415</v>
      </c>
      <c r="I142" s="297" t="s">
        <v>1392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1416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1351</v>
      </c>
      <c r="D148" s="312"/>
      <c r="E148" s="312"/>
      <c r="F148" s="312" t="s">
        <v>1352</v>
      </c>
      <c r="G148" s="313"/>
      <c r="H148" s="312" t="s">
        <v>54</v>
      </c>
      <c r="I148" s="312" t="s">
        <v>57</v>
      </c>
      <c r="J148" s="312" t="s">
        <v>1353</v>
      </c>
      <c r="K148" s="311"/>
    </row>
    <row r="149" s="1" customFormat="1" ht="17.25" customHeight="1">
      <c r="B149" s="309"/>
      <c r="C149" s="314" t="s">
        <v>1354</v>
      </c>
      <c r="D149" s="314"/>
      <c r="E149" s="314"/>
      <c r="F149" s="315" t="s">
        <v>1355</v>
      </c>
      <c r="G149" s="316"/>
      <c r="H149" s="314"/>
      <c r="I149" s="314"/>
      <c r="J149" s="314" t="s">
        <v>1356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1360</v>
      </c>
      <c r="D151" s="297"/>
      <c r="E151" s="297"/>
      <c r="F151" s="350" t="s">
        <v>1357</v>
      </c>
      <c r="G151" s="297"/>
      <c r="H151" s="349" t="s">
        <v>1397</v>
      </c>
      <c r="I151" s="349" t="s">
        <v>1359</v>
      </c>
      <c r="J151" s="349">
        <v>120</v>
      </c>
      <c r="K151" s="345"/>
    </row>
    <row r="152" s="1" customFormat="1" ht="15" customHeight="1">
      <c r="B152" s="322"/>
      <c r="C152" s="349" t="s">
        <v>1406</v>
      </c>
      <c r="D152" s="297"/>
      <c r="E152" s="297"/>
      <c r="F152" s="350" t="s">
        <v>1357</v>
      </c>
      <c r="G152" s="297"/>
      <c r="H152" s="349" t="s">
        <v>1417</v>
      </c>
      <c r="I152" s="349" t="s">
        <v>1359</v>
      </c>
      <c r="J152" s="349" t="s">
        <v>1408</v>
      </c>
      <c r="K152" s="345"/>
    </row>
    <row r="153" s="1" customFormat="1" ht="15" customHeight="1">
      <c r="B153" s="322"/>
      <c r="C153" s="349" t="s">
        <v>1305</v>
      </c>
      <c r="D153" s="297"/>
      <c r="E153" s="297"/>
      <c r="F153" s="350" t="s">
        <v>1357</v>
      </c>
      <c r="G153" s="297"/>
      <c r="H153" s="349" t="s">
        <v>1418</v>
      </c>
      <c r="I153" s="349" t="s">
        <v>1359</v>
      </c>
      <c r="J153" s="349" t="s">
        <v>1408</v>
      </c>
      <c r="K153" s="345"/>
    </row>
    <row r="154" s="1" customFormat="1" ht="15" customHeight="1">
      <c r="B154" s="322"/>
      <c r="C154" s="349" t="s">
        <v>1362</v>
      </c>
      <c r="D154" s="297"/>
      <c r="E154" s="297"/>
      <c r="F154" s="350" t="s">
        <v>1363</v>
      </c>
      <c r="G154" s="297"/>
      <c r="H154" s="349" t="s">
        <v>1397</v>
      </c>
      <c r="I154" s="349" t="s">
        <v>1359</v>
      </c>
      <c r="J154" s="349">
        <v>50</v>
      </c>
      <c r="K154" s="345"/>
    </row>
    <row r="155" s="1" customFormat="1" ht="15" customHeight="1">
      <c r="B155" s="322"/>
      <c r="C155" s="349" t="s">
        <v>1365</v>
      </c>
      <c r="D155" s="297"/>
      <c r="E155" s="297"/>
      <c r="F155" s="350" t="s">
        <v>1357</v>
      </c>
      <c r="G155" s="297"/>
      <c r="H155" s="349" t="s">
        <v>1397</v>
      </c>
      <c r="I155" s="349" t="s">
        <v>1367</v>
      </c>
      <c r="J155" s="349"/>
      <c r="K155" s="345"/>
    </row>
    <row r="156" s="1" customFormat="1" ht="15" customHeight="1">
      <c r="B156" s="322"/>
      <c r="C156" s="349" t="s">
        <v>1376</v>
      </c>
      <c r="D156" s="297"/>
      <c r="E156" s="297"/>
      <c r="F156" s="350" t="s">
        <v>1363</v>
      </c>
      <c r="G156" s="297"/>
      <c r="H156" s="349" t="s">
        <v>1397</v>
      </c>
      <c r="I156" s="349" t="s">
        <v>1359</v>
      </c>
      <c r="J156" s="349">
        <v>50</v>
      </c>
      <c r="K156" s="345"/>
    </row>
    <row r="157" s="1" customFormat="1" ht="15" customHeight="1">
      <c r="B157" s="322"/>
      <c r="C157" s="349" t="s">
        <v>1384</v>
      </c>
      <c r="D157" s="297"/>
      <c r="E157" s="297"/>
      <c r="F157" s="350" t="s">
        <v>1363</v>
      </c>
      <c r="G157" s="297"/>
      <c r="H157" s="349" t="s">
        <v>1397</v>
      </c>
      <c r="I157" s="349" t="s">
        <v>1359</v>
      </c>
      <c r="J157" s="349">
        <v>50</v>
      </c>
      <c r="K157" s="345"/>
    </row>
    <row r="158" s="1" customFormat="1" ht="15" customHeight="1">
      <c r="B158" s="322"/>
      <c r="C158" s="349" t="s">
        <v>1382</v>
      </c>
      <c r="D158" s="297"/>
      <c r="E158" s="297"/>
      <c r="F158" s="350" t="s">
        <v>1363</v>
      </c>
      <c r="G158" s="297"/>
      <c r="H158" s="349" t="s">
        <v>1397</v>
      </c>
      <c r="I158" s="349" t="s">
        <v>1359</v>
      </c>
      <c r="J158" s="349">
        <v>50</v>
      </c>
      <c r="K158" s="345"/>
    </row>
    <row r="159" s="1" customFormat="1" ht="15" customHeight="1">
      <c r="B159" s="322"/>
      <c r="C159" s="349" t="s">
        <v>91</v>
      </c>
      <c r="D159" s="297"/>
      <c r="E159" s="297"/>
      <c r="F159" s="350" t="s">
        <v>1357</v>
      </c>
      <c r="G159" s="297"/>
      <c r="H159" s="349" t="s">
        <v>1419</v>
      </c>
      <c r="I159" s="349" t="s">
        <v>1359</v>
      </c>
      <c r="J159" s="349" t="s">
        <v>1420</v>
      </c>
      <c r="K159" s="345"/>
    </row>
    <row r="160" s="1" customFormat="1" ht="15" customHeight="1">
      <c r="B160" s="322"/>
      <c r="C160" s="349" t="s">
        <v>1421</v>
      </c>
      <c r="D160" s="297"/>
      <c r="E160" s="297"/>
      <c r="F160" s="350" t="s">
        <v>1357</v>
      </c>
      <c r="G160" s="297"/>
      <c r="H160" s="349" t="s">
        <v>1422</v>
      </c>
      <c r="I160" s="349" t="s">
        <v>1392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1423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1351</v>
      </c>
      <c r="D166" s="312"/>
      <c r="E166" s="312"/>
      <c r="F166" s="312" t="s">
        <v>1352</v>
      </c>
      <c r="G166" s="354"/>
      <c r="H166" s="355" t="s">
        <v>54</v>
      </c>
      <c r="I166" s="355" t="s">
        <v>57</v>
      </c>
      <c r="J166" s="312" t="s">
        <v>1353</v>
      </c>
      <c r="K166" s="289"/>
    </row>
    <row r="167" s="1" customFormat="1" ht="17.25" customHeight="1">
      <c r="B167" s="290"/>
      <c r="C167" s="314" t="s">
        <v>1354</v>
      </c>
      <c r="D167" s="314"/>
      <c r="E167" s="314"/>
      <c r="F167" s="315" t="s">
        <v>1355</v>
      </c>
      <c r="G167" s="356"/>
      <c r="H167" s="357"/>
      <c r="I167" s="357"/>
      <c r="J167" s="314" t="s">
        <v>1356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1360</v>
      </c>
      <c r="D169" s="297"/>
      <c r="E169" s="297"/>
      <c r="F169" s="320" t="s">
        <v>1357</v>
      </c>
      <c r="G169" s="297"/>
      <c r="H169" s="297" t="s">
        <v>1397</v>
      </c>
      <c r="I169" s="297" t="s">
        <v>1359</v>
      </c>
      <c r="J169" s="297">
        <v>120</v>
      </c>
      <c r="K169" s="345"/>
    </row>
    <row r="170" s="1" customFormat="1" ht="15" customHeight="1">
      <c r="B170" s="322"/>
      <c r="C170" s="297" t="s">
        <v>1406</v>
      </c>
      <c r="D170" s="297"/>
      <c r="E170" s="297"/>
      <c r="F170" s="320" t="s">
        <v>1357</v>
      </c>
      <c r="G170" s="297"/>
      <c r="H170" s="297" t="s">
        <v>1407</v>
      </c>
      <c r="I170" s="297" t="s">
        <v>1359</v>
      </c>
      <c r="J170" s="297" t="s">
        <v>1408</v>
      </c>
      <c r="K170" s="345"/>
    </row>
    <row r="171" s="1" customFormat="1" ht="15" customHeight="1">
      <c r="B171" s="322"/>
      <c r="C171" s="297" t="s">
        <v>1305</v>
      </c>
      <c r="D171" s="297"/>
      <c r="E171" s="297"/>
      <c r="F171" s="320" t="s">
        <v>1357</v>
      </c>
      <c r="G171" s="297"/>
      <c r="H171" s="297" t="s">
        <v>1424</v>
      </c>
      <c r="I171" s="297" t="s">
        <v>1359</v>
      </c>
      <c r="J171" s="297" t="s">
        <v>1408</v>
      </c>
      <c r="K171" s="345"/>
    </row>
    <row r="172" s="1" customFormat="1" ht="15" customHeight="1">
      <c r="B172" s="322"/>
      <c r="C172" s="297" t="s">
        <v>1362</v>
      </c>
      <c r="D172" s="297"/>
      <c r="E172" s="297"/>
      <c r="F172" s="320" t="s">
        <v>1363</v>
      </c>
      <c r="G172" s="297"/>
      <c r="H172" s="297" t="s">
        <v>1424</v>
      </c>
      <c r="I172" s="297" t="s">
        <v>1359</v>
      </c>
      <c r="J172" s="297">
        <v>50</v>
      </c>
      <c r="K172" s="345"/>
    </row>
    <row r="173" s="1" customFormat="1" ht="15" customHeight="1">
      <c r="B173" s="322"/>
      <c r="C173" s="297" t="s">
        <v>1365</v>
      </c>
      <c r="D173" s="297"/>
      <c r="E173" s="297"/>
      <c r="F173" s="320" t="s">
        <v>1357</v>
      </c>
      <c r="G173" s="297"/>
      <c r="H173" s="297" t="s">
        <v>1424</v>
      </c>
      <c r="I173" s="297" t="s">
        <v>1367</v>
      </c>
      <c r="J173" s="297"/>
      <c r="K173" s="345"/>
    </row>
    <row r="174" s="1" customFormat="1" ht="15" customHeight="1">
      <c r="B174" s="322"/>
      <c r="C174" s="297" t="s">
        <v>1376</v>
      </c>
      <c r="D174" s="297"/>
      <c r="E174" s="297"/>
      <c r="F174" s="320" t="s">
        <v>1363</v>
      </c>
      <c r="G174" s="297"/>
      <c r="H174" s="297" t="s">
        <v>1424</v>
      </c>
      <c r="I174" s="297" t="s">
        <v>1359</v>
      </c>
      <c r="J174" s="297">
        <v>50</v>
      </c>
      <c r="K174" s="345"/>
    </row>
    <row r="175" s="1" customFormat="1" ht="15" customHeight="1">
      <c r="B175" s="322"/>
      <c r="C175" s="297" t="s">
        <v>1384</v>
      </c>
      <c r="D175" s="297"/>
      <c r="E175" s="297"/>
      <c r="F175" s="320" t="s">
        <v>1363</v>
      </c>
      <c r="G175" s="297"/>
      <c r="H175" s="297" t="s">
        <v>1424</v>
      </c>
      <c r="I175" s="297" t="s">
        <v>1359</v>
      </c>
      <c r="J175" s="297">
        <v>50</v>
      </c>
      <c r="K175" s="345"/>
    </row>
    <row r="176" s="1" customFormat="1" ht="15" customHeight="1">
      <c r="B176" s="322"/>
      <c r="C176" s="297" t="s">
        <v>1382</v>
      </c>
      <c r="D176" s="297"/>
      <c r="E176" s="297"/>
      <c r="F176" s="320" t="s">
        <v>1363</v>
      </c>
      <c r="G176" s="297"/>
      <c r="H176" s="297" t="s">
        <v>1424</v>
      </c>
      <c r="I176" s="297" t="s">
        <v>1359</v>
      </c>
      <c r="J176" s="297">
        <v>50</v>
      </c>
      <c r="K176" s="345"/>
    </row>
    <row r="177" s="1" customFormat="1" ht="15" customHeight="1">
      <c r="B177" s="322"/>
      <c r="C177" s="297" t="s">
        <v>106</v>
      </c>
      <c r="D177" s="297"/>
      <c r="E177" s="297"/>
      <c r="F177" s="320" t="s">
        <v>1357</v>
      </c>
      <c r="G177" s="297"/>
      <c r="H177" s="297" t="s">
        <v>1425</v>
      </c>
      <c r="I177" s="297" t="s">
        <v>1426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1357</v>
      </c>
      <c r="G178" s="297"/>
      <c r="H178" s="297" t="s">
        <v>1427</v>
      </c>
      <c r="I178" s="297" t="s">
        <v>1428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1357</v>
      </c>
      <c r="G179" s="297"/>
      <c r="H179" s="297" t="s">
        <v>1429</v>
      </c>
      <c r="I179" s="297" t="s">
        <v>1359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1357</v>
      </c>
      <c r="G180" s="297"/>
      <c r="H180" s="297" t="s">
        <v>1430</v>
      </c>
      <c r="I180" s="297" t="s">
        <v>1359</v>
      </c>
      <c r="J180" s="297">
        <v>255</v>
      </c>
      <c r="K180" s="345"/>
    </row>
    <row r="181" s="1" customFormat="1" ht="15" customHeight="1">
      <c r="B181" s="322"/>
      <c r="C181" s="297" t="s">
        <v>107</v>
      </c>
      <c r="D181" s="297"/>
      <c r="E181" s="297"/>
      <c r="F181" s="320" t="s">
        <v>1357</v>
      </c>
      <c r="G181" s="297"/>
      <c r="H181" s="297" t="s">
        <v>1321</v>
      </c>
      <c r="I181" s="297" t="s">
        <v>1359</v>
      </c>
      <c r="J181" s="297">
        <v>10</v>
      </c>
      <c r="K181" s="345"/>
    </row>
    <row r="182" s="1" customFormat="1" ht="15" customHeight="1">
      <c r="B182" s="322"/>
      <c r="C182" s="297" t="s">
        <v>108</v>
      </c>
      <c r="D182" s="297"/>
      <c r="E182" s="297"/>
      <c r="F182" s="320" t="s">
        <v>1357</v>
      </c>
      <c r="G182" s="297"/>
      <c r="H182" s="297" t="s">
        <v>1431</v>
      </c>
      <c r="I182" s="297" t="s">
        <v>1392</v>
      </c>
      <c r="J182" s="297"/>
      <c r="K182" s="345"/>
    </row>
    <row r="183" s="1" customFormat="1" ht="15" customHeight="1">
      <c r="B183" s="322"/>
      <c r="C183" s="297" t="s">
        <v>1432</v>
      </c>
      <c r="D183" s="297"/>
      <c r="E183" s="297"/>
      <c r="F183" s="320" t="s">
        <v>1357</v>
      </c>
      <c r="G183" s="297"/>
      <c r="H183" s="297" t="s">
        <v>1433</v>
      </c>
      <c r="I183" s="297" t="s">
        <v>1392</v>
      </c>
      <c r="J183" s="297"/>
      <c r="K183" s="345"/>
    </row>
    <row r="184" s="1" customFormat="1" ht="15" customHeight="1">
      <c r="B184" s="322"/>
      <c r="C184" s="297" t="s">
        <v>1421</v>
      </c>
      <c r="D184" s="297"/>
      <c r="E184" s="297"/>
      <c r="F184" s="320" t="s">
        <v>1357</v>
      </c>
      <c r="G184" s="297"/>
      <c r="H184" s="297" t="s">
        <v>1434</v>
      </c>
      <c r="I184" s="297" t="s">
        <v>1392</v>
      </c>
      <c r="J184" s="297"/>
      <c r="K184" s="345"/>
    </row>
    <row r="185" s="1" customFormat="1" ht="15" customHeight="1">
      <c r="B185" s="322"/>
      <c r="C185" s="297" t="s">
        <v>110</v>
      </c>
      <c r="D185" s="297"/>
      <c r="E185" s="297"/>
      <c r="F185" s="320" t="s">
        <v>1363</v>
      </c>
      <c r="G185" s="297"/>
      <c r="H185" s="297" t="s">
        <v>1435</v>
      </c>
      <c r="I185" s="297" t="s">
        <v>1359</v>
      </c>
      <c r="J185" s="297">
        <v>50</v>
      </c>
      <c r="K185" s="345"/>
    </row>
    <row r="186" s="1" customFormat="1" ht="15" customHeight="1">
      <c r="B186" s="322"/>
      <c r="C186" s="297" t="s">
        <v>1436</v>
      </c>
      <c r="D186" s="297"/>
      <c r="E186" s="297"/>
      <c r="F186" s="320" t="s">
        <v>1363</v>
      </c>
      <c r="G186" s="297"/>
      <c r="H186" s="297" t="s">
        <v>1437</v>
      </c>
      <c r="I186" s="297" t="s">
        <v>1438</v>
      </c>
      <c r="J186" s="297"/>
      <c r="K186" s="345"/>
    </row>
    <row r="187" s="1" customFormat="1" ht="15" customHeight="1">
      <c r="B187" s="322"/>
      <c r="C187" s="297" t="s">
        <v>1439</v>
      </c>
      <c r="D187" s="297"/>
      <c r="E187" s="297"/>
      <c r="F187" s="320" t="s">
        <v>1363</v>
      </c>
      <c r="G187" s="297"/>
      <c r="H187" s="297" t="s">
        <v>1440</v>
      </c>
      <c r="I187" s="297" t="s">
        <v>1438</v>
      </c>
      <c r="J187" s="297"/>
      <c r="K187" s="345"/>
    </row>
    <row r="188" s="1" customFormat="1" ht="15" customHeight="1">
      <c r="B188" s="322"/>
      <c r="C188" s="297" t="s">
        <v>1441</v>
      </c>
      <c r="D188" s="297"/>
      <c r="E188" s="297"/>
      <c r="F188" s="320" t="s">
        <v>1363</v>
      </c>
      <c r="G188" s="297"/>
      <c r="H188" s="297" t="s">
        <v>1442</v>
      </c>
      <c r="I188" s="297" t="s">
        <v>1438</v>
      </c>
      <c r="J188" s="297"/>
      <c r="K188" s="345"/>
    </row>
    <row r="189" s="1" customFormat="1" ht="15" customHeight="1">
      <c r="B189" s="322"/>
      <c r="C189" s="358" t="s">
        <v>1443</v>
      </c>
      <c r="D189" s="297"/>
      <c r="E189" s="297"/>
      <c r="F189" s="320" t="s">
        <v>1363</v>
      </c>
      <c r="G189" s="297"/>
      <c r="H189" s="297" t="s">
        <v>1444</v>
      </c>
      <c r="I189" s="297" t="s">
        <v>1445</v>
      </c>
      <c r="J189" s="359" t="s">
        <v>1446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1357</v>
      </c>
      <c r="G190" s="297"/>
      <c r="H190" s="294" t="s">
        <v>1447</v>
      </c>
      <c r="I190" s="297" t="s">
        <v>1448</v>
      </c>
      <c r="J190" s="297"/>
      <c r="K190" s="345"/>
    </row>
    <row r="191" s="1" customFormat="1" ht="15" customHeight="1">
      <c r="B191" s="322"/>
      <c r="C191" s="358" t="s">
        <v>1449</v>
      </c>
      <c r="D191" s="297"/>
      <c r="E191" s="297"/>
      <c r="F191" s="320" t="s">
        <v>1357</v>
      </c>
      <c r="G191" s="297"/>
      <c r="H191" s="297" t="s">
        <v>1450</v>
      </c>
      <c r="I191" s="297" t="s">
        <v>1392</v>
      </c>
      <c r="J191" s="297"/>
      <c r="K191" s="345"/>
    </row>
    <row r="192" s="1" customFormat="1" ht="15" customHeight="1">
      <c r="B192" s="322"/>
      <c r="C192" s="358" t="s">
        <v>1451</v>
      </c>
      <c r="D192" s="297"/>
      <c r="E192" s="297"/>
      <c r="F192" s="320" t="s">
        <v>1357</v>
      </c>
      <c r="G192" s="297"/>
      <c r="H192" s="297" t="s">
        <v>1452</v>
      </c>
      <c r="I192" s="297" t="s">
        <v>1392</v>
      </c>
      <c r="J192" s="297"/>
      <c r="K192" s="345"/>
    </row>
    <row r="193" s="1" customFormat="1" ht="15" customHeight="1">
      <c r="B193" s="322"/>
      <c r="C193" s="358" t="s">
        <v>1453</v>
      </c>
      <c r="D193" s="297"/>
      <c r="E193" s="297"/>
      <c r="F193" s="320" t="s">
        <v>1363</v>
      </c>
      <c r="G193" s="297"/>
      <c r="H193" s="297" t="s">
        <v>1454</v>
      </c>
      <c r="I193" s="297" t="s">
        <v>1392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1455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1456</v>
      </c>
      <c r="D200" s="361"/>
      <c r="E200" s="361"/>
      <c r="F200" s="361" t="s">
        <v>1457</v>
      </c>
      <c r="G200" s="362"/>
      <c r="H200" s="361" t="s">
        <v>1458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1448</v>
      </c>
      <c r="D202" s="297"/>
      <c r="E202" s="297"/>
      <c r="F202" s="320" t="s">
        <v>43</v>
      </c>
      <c r="G202" s="297"/>
      <c r="H202" s="297" t="s">
        <v>1459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1460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1461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1462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1463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1404</v>
      </c>
      <c r="D208" s="297"/>
      <c r="E208" s="297"/>
      <c r="F208" s="320" t="s">
        <v>1296</v>
      </c>
      <c r="G208" s="297"/>
      <c r="H208" s="297" t="s">
        <v>1464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1299</v>
      </c>
      <c r="G209" s="297"/>
      <c r="H209" s="297" t="s">
        <v>1300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79</v>
      </c>
      <c r="G210" s="297"/>
      <c r="H210" s="297" t="s">
        <v>1465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1301</v>
      </c>
      <c r="G211" s="358"/>
      <c r="H211" s="349" t="s">
        <v>1302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1303</v>
      </c>
      <c r="G212" s="358"/>
      <c r="H212" s="349" t="s">
        <v>804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1428</v>
      </c>
      <c r="D214" s="297"/>
      <c r="E214" s="297"/>
      <c r="F214" s="320">
        <v>1</v>
      </c>
      <c r="G214" s="358"/>
      <c r="H214" s="349" t="s">
        <v>1466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1467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1468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1469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D90BB7FF-74F8-4E1F-AB6A-F6FF59C506F9}"/>
</file>

<file path=customXml/itemProps2.xml><?xml version="1.0" encoding="utf-8"?>
<ds:datastoreItem xmlns:ds="http://schemas.openxmlformats.org/officeDocument/2006/customXml" ds:itemID="{974E10F3-28F4-4F45-B1C4-02EB6E870C4E}"/>
</file>

<file path=customXml/itemProps3.xml><?xml version="1.0" encoding="utf-8"?>
<ds:datastoreItem xmlns:ds="http://schemas.openxmlformats.org/officeDocument/2006/customXml" ds:itemID="{3BEF412F-53CF-4BEF-A222-09FA84075C6D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Kotková</dc:creator>
  <cp:lastModifiedBy>Pavlína Kotková</cp:lastModifiedBy>
  <dcterms:created xsi:type="dcterms:W3CDTF">2022-01-27T08:56:07Z</dcterms:created>
  <dcterms:modified xsi:type="dcterms:W3CDTF">2022-01-27T08:56:16Z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